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1.ARCHIV\0700 4870 VÍTĚZNÁ U TRUTNOVA_NOSÁLKOVÁ\07 Rozpočtová část - soupisy prací\"/>
    </mc:Choice>
  </mc:AlternateContent>
  <xr:revisionPtr revIDLastSave="0" documentId="13_ncr:1_{BFAF400F-170E-4B15-B2C2-56F2F000DB6F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Rekapitulace stavby" sheetId="1" r:id="rId1"/>
    <sheet name="01 - Plot z pletiva" sheetId="2" r:id="rId2"/>
    <sheet name="02 - Kanalizační a vodovo..." sheetId="3" r:id="rId3"/>
    <sheet name="00 - Přípravné zemní práce" sheetId="4" r:id="rId4"/>
    <sheet name="Ostatní" sheetId="6" r:id="rId5"/>
    <sheet name="Seznam figur" sheetId="5" r:id="rId6"/>
  </sheets>
  <definedNames>
    <definedName name="_xlnm._FilterDatabase" localSheetId="3" hidden="1">'00 - Přípravné zemní práce'!$C$119:$K$192</definedName>
    <definedName name="_xlnm._FilterDatabase" localSheetId="1" hidden="1">'01 - Plot z pletiva'!$C$122:$K$202</definedName>
    <definedName name="_xlnm._FilterDatabase" localSheetId="2" hidden="1">'02 - Kanalizační a vodovo...'!$C$122:$K$246</definedName>
    <definedName name="_xlnm.Print_Titles" localSheetId="3">'00 - Přípravné zemní práce'!$119:$119</definedName>
    <definedName name="_xlnm.Print_Titles" localSheetId="1">'01 - Plot z pletiva'!$122:$122</definedName>
    <definedName name="_xlnm.Print_Titles" localSheetId="2">'02 - Kanalizační a vodovo...'!$122:$122</definedName>
    <definedName name="_xlnm.Print_Titles" localSheetId="0">'Rekapitulace stavby'!$92:$92</definedName>
    <definedName name="_xlnm.Print_Titles" localSheetId="5">'Seznam figur'!$9:$9</definedName>
    <definedName name="_xlnm.Print_Area" localSheetId="3">'00 - Přípravné zemní práce'!$C$4:$J$76,'00 - Přípravné zemní práce'!$C$82:$J$101,'00 - Přípravné zemní práce'!$C$107:$K$192</definedName>
    <definedName name="_xlnm.Print_Area" localSheetId="1">'01 - Plot z pletiva'!$C$4:$J$76,'01 - Plot z pletiva'!$C$82:$J$104,'01 - Plot z pletiva'!$C$110:$K$202</definedName>
    <definedName name="_xlnm.Print_Area" localSheetId="2">'02 - Kanalizační a vodovo...'!$C$4:$J$76,'02 - Kanalizační a vodovo...'!$C$82:$J$104,'02 - Kanalizační a vodovo...'!$C$110:$K$246</definedName>
    <definedName name="_xlnm.Print_Area" localSheetId="0">'Rekapitulace stavby'!$D$4:$AO$76,'Rekapitulace stavby'!$C$82:$AQ$98</definedName>
    <definedName name="_xlnm.Print_Area" localSheetId="5">'Seznam figur'!$C$4:$G$17</definedName>
  </definedNames>
  <calcPr calcId="181029"/>
</workbook>
</file>

<file path=xl/calcChain.xml><?xml version="1.0" encoding="utf-8"?>
<calcChain xmlns="http://schemas.openxmlformats.org/spreadsheetml/2006/main"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D19" i="6" s="1"/>
  <c r="F5" i="6"/>
  <c r="F4" i="6"/>
  <c r="D7" i="5"/>
  <c r="J37" i="4"/>
  <c r="J36" i="4"/>
  <c r="AY97" i="1"/>
  <c r="J35" i="4"/>
  <c r="AX97" i="1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4" i="4"/>
  <c r="BH164" i="4"/>
  <c r="BG164" i="4"/>
  <c r="BF164" i="4"/>
  <c r="T164" i="4"/>
  <c r="R164" i="4"/>
  <c r="P164" i="4"/>
  <c r="BI159" i="4"/>
  <c r="BH159" i="4"/>
  <c r="BG159" i="4"/>
  <c r="BF159" i="4"/>
  <c r="T159" i="4"/>
  <c r="R159" i="4"/>
  <c r="P159" i="4"/>
  <c r="BI155" i="4"/>
  <c r="BH155" i="4"/>
  <c r="BG155" i="4"/>
  <c r="BF155" i="4"/>
  <c r="T155" i="4"/>
  <c r="R155" i="4"/>
  <c r="P155" i="4"/>
  <c r="BI150" i="4"/>
  <c r="BH150" i="4"/>
  <c r="BG150" i="4"/>
  <c r="BF150" i="4"/>
  <c r="T150" i="4"/>
  <c r="R150" i="4"/>
  <c r="P150" i="4"/>
  <c r="BI145" i="4"/>
  <c r="BH145" i="4"/>
  <c r="BG145" i="4"/>
  <c r="BF145" i="4"/>
  <c r="T145" i="4"/>
  <c r="R145" i="4"/>
  <c r="P145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6" i="4"/>
  <c r="BH126" i="4"/>
  <c r="BG126" i="4"/>
  <c r="BF126" i="4"/>
  <c r="T126" i="4"/>
  <c r="R126" i="4"/>
  <c r="P126" i="4"/>
  <c r="BI122" i="4"/>
  <c r="BH122" i="4"/>
  <c r="BG122" i="4"/>
  <c r="BF122" i="4"/>
  <c r="T122" i="4"/>
  <c r="R122" i="4"/>
  <c r="P122" i="4"/>
  <c r="J117" i="4"/>
  <c r="F116" i="4"/>
  <c r="F114" i="4"/>
  <c r="E112" i="4"/>
  <c r="J92" i="4"/>
  <c r="F91" i="4"/>
  <c r="F89" i="4"/>
  <c r="E87" i="4"/>
  <c r="J21" i="4"/>
  <c r="E21" i="4"/>
  <c r="J116" i="4" s="1"/>
  <c r="J20" i="4"/>
  <c r="J18" i="4"/>
  <c r="E18" i="4"/>
  <c r="F117" i="4" s="1"/>
  <c r="J17" i="4"/>
  <c r="J12" i="4"/>
  <c r="J114" i="4"/>
  <c r="E7" i="4"/>
  <c r="E110" i="4" s="1"/>
  <c r="J37" i="3"/>
  <c r="J36" i="3"/>
  <c r="AY96" i="1" s="1"/>
  <c r="J35" i="3"/>
  <c r="AX96" i="1" s="1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1" i="3"/>
  <c r="BH241" i="3"/>
  <c r="BG241" i="3"/>
  <c r="BF241" i="3"/>
  <c r="T241" i="3"/>
  <c r="T240" i="3"/>
  <c r="R241" i="3"/>
  <c r="R240" i="3" s="1"/>
  <c r="P241" i="3"/>
  <c r="P240" i="3"/>
  <c r="BI237" i="3"/>
  <c r="BH237" i="3"/>
  <c r="BG237" i="3"/>
  <c r="BF237" i="3"/>
  <c r="T237" i="3"/>
  <c r="R237" i="3"/>
  <c r="P237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4" i="3"/>
  <c r="BH224" i="3"/>
  <c r="BG224" i="3"/>
  <c r="BF224" i="3"/>
  <c r="T224" i="3"/>
  <c r="R224" i="3"/>
  <c r="P224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9" i="3"/>
  <c r="BH219" i="3"/>
  <c r="BG219" i="3"/>
  <c r="BF219" i="3"/>
  <c r="T219" i="3"/>
  <c r="R219" i="3"/>
  <c r="P219" i="3"/>
  <c r="BI216" i="3"/>
  <c r="BH216" i="3"/>
  <c r="BG216" i="3"/>
  <c r="BF216" i="3"/>
  <c r="T216" i="3"/>
  <c r="R216" i="3"/>
  <c r="P216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197" i="3"/>
  <c r="BH197" i="3"/>
  <c r="BG197" i="3"/>
  <c r="BF197" i="3"/>
  <c r="T197" i="3"/>
  <c r="R197" i="3"/>
  <c r="P197" i="3"/>
  <c r="BI189" i="3"/>
  <c r="BH189" i="3"/>
  <c r="BG189" i="3"/>
  <c r="BF189" i="3"/>
  <c r="T189" i="3"/>
  <c r="T188" i="3"/>
  <c r="R189" i="3"/>
  <c r="R188" i="3" s="1"/>
  <c r="P189" i="3"/>
  <c r="P188" i="3"/>
  <c r="BI186" i="3"/>
  <c r="BH186" i="3"/>
  <c r="BG186" i="3"/>
  <c r="BF186" i="3"/>
  <c r="T186" i="3"/>
  <c r="R186" i="3"/>
  <c r="P186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69" i="3"/>
  <c r="BH169" i="3"/>
  <c r="BG169" i="3"/>
  <c r="BF169" i="3"/>
  <c r="T169" i="3"/>
  <c r="R169" i="3"/>
  <c r="P169" i="3"/>
  <c r="BI165" i="3"/>
  <c r="BH165" i="3"/>
  <c r="BG165" i="3"/>
  <c r="BF165" i="3"/>
  <c r="T165" i="3"/>
  <c r="R165" i="3"/>
  <c r="P165" i="3"/>
  <c r="BI161" i="3"/>
  <c r="BH161" i="3"/>
  <c r="BG161" i="3"/>
  <c r="BF161" i="3"/>
  <c r="T161" i="3"/>
  <c r="R161" i="3"/>
  <c r="P161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1" i="3"/>
  <c r="BH141" i="3"/>
  <c r="BG141" i="3"/>
  <c r="BF141" i="3"/>
  <c r="T141" i="3"/>
  <c r="R141" i="3"/>
  <c r="P141" i="3"/>
  <c r="BI133" i="3"/>
  <c r="BH133" i="3"/>
  <c r="BG133" i="3"/>
  <c r="BF133" i="3"/>
  <c r="T133" i="3"/>
  <c r="R133" i="3"/>
  <c r="P133" i="3"/>
  <c r="BI126" i="3"/>
  <c r="BH126" i="3"/>
  <c r="BG126" i="3"/>
  <c r="BF126" i="3"/>
  <c r="T126" i="3"/>
  <c r="R126" i="3"/>
  <c r="P126" i="3"/>
  <c r="J120" i="3"/>
  <c r="F117" i="3"/>
  <c r="E115" i="3"/>
  <c r="J92" i="3"/>
  <c r="F89" i="3"/>
  <c r="E87" i="3"/>
  <c r="J21" i="3"/>
  <c r="E21" i="3"/>
  <c r="J119" i="3" s="1"/>
  <c r="J20" i="3"/>
  <c r="J18" i="3"/>
  <c r="E18" i="3"/>
  <c r="F120" i="3" s="1"/>
  <c r="J17" i="3"/>
  <c r="J15" i="3"/>
  <c r="E15" i="3"/>
  <c r="F91" i="3" s="1"/>
  <c r="J14" i="3"/>
  <c r="J12" i="3"/>
  <c r="J89" i="3"/>
  <c r="E7" i="3"/>
  <c r="E113" i="3" s="1"/>
  <c r="J37" i="2"/>
  <c r="J36" i="2"/>
  <c r="AY95" i="1" s="1"/>
  <c r="J35" i="2"/>
  <c r="AX95" i="1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T196" i="2"/>
  <c r="R197" i="2"/>
  <c r="R196" i="2" s="1"/>
  <c r="P197" i="2"/>
  <c r="P196" i="2"/>
  <c r="BI194" i="2"/>
  <c r="BH194" i="2"/>
  <c r="BG194" i="2"/>
  <c r="BF194" i="2"/>
  <c r="T194" i="2"/>
  <c r="T193" i="2" s="1"/>
  <c r="R194" i="2"/>
  <c r="R193" i="2"/>
  <c r="P194" i="2"/>
  <c r="P193" i="2" s="1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J120" i="2"/>
  <c r="F117" i="2"/>
  <c r="E115" i="2"/>
  <c r="J92" i="2"/>
  <c r="F89" i="2"/>
  <c r="E87" i="2"/>
  <c r="J21" i="2"/>
  <c r="E21" i="2"/>
  <c r="J119" i="2"/>
  <c r="J20" i="2"/>
  <c r="J18" i="2"/>
  <c r="E18" i="2"/>
  <c r="F92" i="2"/>
  <c r="J17" i="2"/>
  <c r="J15" i="2"/>
  <c r="E15" i="2"/>
  <c r="F119" i="2"/>
  <c r="J14" i="2"/>
  <c r="J12" i="2"/>
  <c r="J89" i="2"/>
  <c r="E7" i="2"/>
  <c r="E113" i="2" s="1"/>
  <c r="L90" i="1"/>
  <c r="AM90" i="1"/>
  <c r="AM89" i="1"/>
  <c r="L89" i="1"/>
  <c r="AM87" i="1"/>
  <c r="L87" i="1"/>
  <c r="L85" i="1"/>
  <c r="L84" i="1"/>
  <c r="BK202" i="2"/>
  <c r="BK197" i="2"/>
  <c r="BK162" i="2"/>
  <c r="AS94" i="1"/>
  <c r="J194" i="2"/>
  <c r="BK174" i="2"/>
  <c r="J187" i="2"/>
  <c r="BK145" i="2"/>
  <c r="BK221" i="3"/>
  <c r="J246" i="3"/>
  <c r="J226" i="3"/>
  <c r="J216" i="3"/>
  <c r="J197" i="3"/>
  <c r="J189" i="3"/>
  <c r="BK245" i="3"/>
  <c r="BK220" i="3"/>
  <c r="J169" i="3"/>
  <c r="BK141" i="3"/>
  <c r="BK241" i="3"/>
  <c r="BK226" i="3"/>
  <c r="BK189" i="3"/>
  <c r="BK155" i="3"/>
  <c r="J150" i="3"/>
  <c r="BK192" i="4"/>
  <c r="J174" i="4"/>
  <c r="BK168" i="4"/>
  <c r="J136" i="4"/>
  <c r="BK145" i="4"/>
  <c r="J182" i="4"/>
  <c r="J134" i="4"/>
  <c r="BK191" i="4"/>
  <c r="BK174" i="4"/>
  <c r="BK155" i="4"/>
  <c r="J201" i="2"/>
  <c r="J174" i="2"/>
  <c r="J158" i="2"/>
  <c r="J197" i="2"/>
  <c r="BK187" i="2"/>
  <c r="BK167" i="2"/>
  <c r="J126" i="2"/>
  <c r="J177" i="2"/>
  <c r="J130" i="2"/>
  <c r="J167" i="2"/>
  <c r="J237" i="3"/>
  <c r="J176" i="3"/>
  <c r="BK246" i="3"/>
  <c r="BK234" i="3"/>
  <c r="J220" i="3"/>
  <c r="BK207" i="3"/>
  <c r="J178" i="3"/>
  <c r="J234" i="3"/>
  <c r="J221" i="3"/>
  <c r="BK176" i="3"/>
  <c r="BK150" i="3"/>
  <c r="J245" i="3"/>
  <c r="BK230" i="3"/>
  <c r="J207" i="3"/>
  <c r="BK178" i="3"/>
  <c r="J141" i="3"/>
  <c r="BK189" i="4"/>
  <c r="BK170" i="4"/>
  <c r="J145" i="4"/>
  <c r="BK134" i="4"/>
  <c r="BK126" i="4"/>
  <c r="BK182" i="4"/>
  <c r="J155" i="4"/>
  <c r="BK130" i="4"/>
  <c r="J189" i="4"/>
  <c r="J159" i="4"/>
  <c r="BK122" i="4"/>
  <c r="J170" i="4"/>
  <c r="BK201" i="2"/>
  <c r="BK180" i="2"/>
  <c r="BK130" i="2"/>
  <c r="BK194" i="2"/>
  <c r="BK177" i="2"/>
  <c r="BK158" i="2"/>
  <c r="BK183" i="2"/>
  <c r="J145" i="2"/>
  <c r="J171" i="2"/>
  <c r="J228" i="3"/>
  <c r="J161" i="3"/>
  <c r="J241" i="3"/>
  <c r="J230" i="3"/>
  <c r="J165" i="3"/>
  <c r="J232" i="3"/>
  <c r="BK216" i="3"/>
  <c r="BK165" i="3"/>
  <c r="BK126" i="3"/>
  <c r="BK228" i="3"/>
  <c r="J205" i="3"/>
  <c r="BK169" i="3"/>
  <c r="J133" i="3"/>
  <c r="J188" i="4"/>
  <c r="BK150" i="4"/>
  <c r="J138" i="4"/>
  <c r="J130" i="4"/>
  <c r="BK188" i="4"/>
  <c r="J178" i="4"/>
  <c r="J150" i="4"/>
  <c r="J132" i="4"/>
  <c r="BK178" i="4"/>
  <c r="BK138" i="4"/>
  <c r="BK184" i="4"/>
  <c r="J172" i="4"/>
  <c r="J122" i="4"/>
  <c r="J202" i="2"/>
  <c r="J183" i="2"/>
  <c r="BK126" i="2"/>
  <c r="BK190" i="2"/>
  <c r="BK171" i="2"/>
  <c r="BK142" i="2"/>
  <c r="J190" i="2"/>
  <c r="J162" i="2"/>
  <c r="J180" i="2"/>
  <c r="J142" i="2"/>
  <c r="J224" i="3"/>
  <c r="J126" i="3"/>
  <c r="BK232" i="3"/>
  <c r="BK219" i="3"/>
  <c r="BK205" i="3"/>
  <c r="BK186" i="3"/>
  <c r="J155" i="3"/>
  <c r="BK224" i="3"/>
  <c r="BK197" i="3"/>
  <c r="BK161" i="3"/>
  <c r="BK133" i="3"/>
  <c r="BK237" i="3"/>
  <c r="J219" i="3"/>
  <c r="J186" i="3"/>
  <c r="J191" i="4"/>
  <c r="BK172" i="4"/>
  <c r="BK159" i="4"/>
  <c r="J140" i="4"/>
  <c r="BK132" i="4"/>
  <c r="J184" i="4"/>
  <c r="J164" i="4"/>
  <c r="BK136" i="4"/>
  <c r="J192" i="4"/>
  <c r="J168" i="4"/>
  <c r="J126" i="4"/>
  <c r="BK164" i="4"/>
  <c r="BK140" i="4"/>
  <c r="P125" i="2" l="1"/>
  <c r="BK144" i="2"/>
  <c r="J144" i="2" s="1"/>
  <c r="J99" i="2" s="1"/>
  <c r="R200" i="2"/>
  <c r="R195" i="2"/>
  <c r="BK125" i="3"/>
  <c r="J125" i="3"/>
  <c r="J98" i="3" s="1"/>
  <c r="BK196" i="3"/>
  <c r="J196" i="3" s="1"/>
  <c r="J100" i="3" s="1"/>
  <c r="R244" i="3"/>
  <c r="R243" i="3"/>
  <c r="BK121" i="4"/>
  <c r="T121" i="4"/>
  <c r="P154" i="4"/>
  <c r="T125" i="2"/>
  <c r="P144" i="2"/>
  <c r="P200" i="2"/>
  <c r="P195" i="2" s="1"/>
  <c r="R125" i="3"/>
  <c r="P196" i="3"/>
  <c r="P244" i="3"/>
  <c r="P243" i="3" s="1"/>
  <c r="BK125" i="2"/>
  <c r="T144" i="2"/>
  <c r="T200" i="2"/>
  <c r="T195" i="2" s="1"/>
  <c r="P125" i="3"/>
  <c r="P124" i="3" s="1"/>
  <c r="P123" i="3" s="1"/>
  <c r="AU96" i="1" s="1"/>
  <c r="T196" i="3"/>
  <c r="T244" i="3"/>
  <c r="T243" i="3" s="1"/>
  <c r="P121" i="4"/>
  <c r="BK139" i="4"/>
  <c r="J139" i="4" s="1"/>
  <c r="J98" i="4" s="1"/>
  <c r="R139" i="4"/>
  <c r="T139" i="4"/>
  <c r="R154" i="4"/>
  <c r="BK190" i="4"/>
  <c r="J190" i="4" s="1"/>
  <c r="J100" i="4" s="1"/>
  <c r="R190" i="4"/>
  <c r="R125" i="2"/>
  <c r="R144" i="2"/>
  <c r="BK200" i="2"/>
  <c r="J200" i="2" s="1"/>
  <c r="J103" i="2" s="1"/>
  <c r="T125" i="3"/>
  <c r="T124" i="3"/>
  <c r="T123" i="3" s="1"/>
  <c r="R196" i="3"/>
  <c r="BK244" i="3"/>
  <c r="BK243" i="3"/>
  <c r="J243" i="3" s="1"/>
  <c r="J102" i="3" s="1"/>
  <c r="R121" i="4"/>
  <c r="R120" i="4"/>
  <c r="P139" i="4"/>
  <c r="BK154" i="4"/>
  <c r="J154" i="4" s="1"/>
  <c r="J99" i="4" s="1"/>
  <c r="T154" i="4"/>
  <c r="P190" i="4"/>
  <c r="T190" i="4"/>
  <c r="BK193" i="2"/>
  <c r="J193" i="2" s="1"/>
  <c r="J100" i="2" s="1"/>
  <c r="BK188" i="3"/>
  <c r="J188" i="3"/>
  <c r="J99" i="3" s="1"/>
  <c r="BK240" i="3"/>
  <c r="J240" i="3" s="1"/>
  <c r="J101" i="3" s="1"/>
  <c r="BK196" i="2"/>
  <c r="J196" i="2" s="1"/>
  <c r="J102" i="2" s="1"/>
  <c r="BK124" i="3"/>
  <c r="J124" i="3" s="1"/>
  <c r="J97" i="3" s="1"/>
  <c r="J244" i="3"/>
  <c r="J103" i="3"/>
  <c r="BE126" i="4"/>
  <c r="BE130" i="4"/>
  <c r="BE132" i="4"/>
  <c r="BE174" i="4"/>
  <c r="BE182" i="4"/>
  <c r="BE188" i="4"/>
  <c r="J91" i="4"/>
  <c r="BE145" i="4"/>
  <c r="BE150" i="4"/>
  <c r="BE159" i="4"/>
  <c r="BE184" i="4"/>
  <c r="BE189" i="4"/>
  <c r="BE192" i="4"/>
  <c r="E85" i="4"/>
  <c r="J89" i="4"/>
  <c r="F92" i="4"/>
  <c r="BE138" i="4"/>
  <c r="BE155" i="4"/>
  <c r="BE168" i="4"/>
  <c r="BE170" i="4"/>
  <c r="BE172" i="4"/>
  <c r="BE191" i="4"/>
  <c r="BE122" i="4"/>
  <c r="BE134" i="4"/>
  <c r="BE136" i="4"/>
  <c r="BE140" i="4"/>
  <c r="BE164" i="4"/>
  <c r="BE178" i="4"/>
  <c r="E85" i="3"/>
  <c r="J91" i="3"/>
  <c r="J117" i="3"/>
  <c r="BE126" i="3"/>
  <c r="BE161" i="3"/>
  <c r="BE165" i="3"/>
  <c r="BE207" i="3"/>
  <c r="BE221" i="3"/>
  <c r="BE232" i="3"/>
  <c r="BE234" i="3"/>
  <c r="F92" i="3"/>
  <c r="BE178" i="3"/>
  <c r="BE186" i="3"/>
  <c r="BE197" i="3"/>
  <c r="BE205" i="3"/>
  <c r="BE219" i="3"/>
  <c r="BE220" i="3"/>
  <c r="BE228" i="3"/>
  <c r="BE237" i="3"/>
  <c r="J125" i="2"/>
  <c r="J98" i="2" s="1"/>
  <c r="F119" i="3"/>
  <c r="BE133" i="3"/>
  <c r="BE141" i="3"/>
  <c r="BE169" i="3"/>
  <c r="BE176" i="3"/>
  <c r="BE189" i="3"/>
  <c r="BE224" i="3"/>
  <c r="BE245" i="3"/>
  <c r="BE246" i="3"/>
  <c r="BE150" i="3"/>
  <c r="BE155" i="3"/>
  <c r="BE216" i="3"/>
  <c r="BE226" i="3"/>
  <c r="BE230" i="3"/>
  <c r="BE241" i="3"/>
  <c r="J91" i="2"/>
  <c r="J117" i="2"/>
  <c r="BE126" i="2"/>
  <c r="BE158" i="2"/>
  <c r="BE177" i="2"/>
  <c r="BE183" i="2"/>
  <c r="E85" i="2"/>
  <c r="F91" i="2"/>
  <c r="F120" i="2"/>
  <c r="BE130" i="2"/>
  <c r="BE167" i="2"/>
  <c r="BE194" i="2"/>
  <c r="BE145" i="2"/>
  <c r="BE180" i="2"/>
  <c r="BE190" i="2"/>
  <c r="BE142" i="2"/>
  <c r="BE162" i="2"/>
  <c r="BE171" i="2"/>
  <c r="BE174" i="2"/>
  <c r="BE187" i="2"/>
  <c r="BE197" i="2"/>
  <c r="BE201" i="2"/>
  <c r="BE202" i="2"/>
  <c r="F36" i="2"/>
  <c r="BC95" i="1" s="1"/>
  <c r="J34" i="3"/>
  <c r="AW96" i="1" s="1"/>
  <c r="J34" i="4"/>
  <c r="AW97" i="1" s="1"/>
  <c r="F34" i="2"/>
  <c r="BA95" i="1" s="1"/>
  <c r="J34" i="2"/>
  <c r="AW95" i="1" s="1"/>
  <c r="F35" i="3"/>
  <c r="BB96" i="1" s="1"/>
  <c r="F35" i="4"/>
  <c r="BB97" i="1" s="1"/>
  <c r="F36" i="4"/>
  <c r="BC97" i="1" s="1"/>
  <c r="F37" i="2"/>
  <c r="BD95" i="1" s="1"/>
  <c r="F34" i="3"/>
  <c r="BA96" i="1" s="1"/>
  <c r="F34" i="4"/>
  <c r="BA97" i="1" s="1"/>
  <c r="F37" i="4"/>
  <c r="BD97" i="1" s="1"/>
  <c r="F35" i="2"/>
  <c r="BB95" i="1" s="1"/>
  <c r="F37" i="3"/>
  <c r="BD96" i="1" s="1"/>
  <c r="F36" i="3"/>
  <c r="BC96" i="1" s="1"/>
  <c r="BK120" i="4" l="1"/>
  <c r="J120" i="4"/>
  <c r="J96" i="4"/>
  <c r="R124" i="3"/>
  <c r="R123" i="3" s="1"/>
  <c r="P120" i="4"/>
  <c r="AU97" i="1"/>
  <c r="T124" i="2"/>
  <c r="T123" i="2" s="1"/>
  <c r="P124" i="2"/>
  <c r="P123" i="2"/>
  <c r="AU95" i="1"/>
  <c r="R124" i="2"/>
  <c r="R123" i="2"/>
  <c r="BK124" i="2"/>
  <c r="J124" i="2"/>
  <c r="J97" i="2" s="1"/>
  <c r="T120" i="4"/>
  <c r="BK195" i="2"/>
  <c r="J195" i="2"/>
  <c r="J101" i="2" s="1"/>
  <c r="J121" i="4"/>
  <c r="J97" i="4"/>
  <c r="BK123" i="3"/>
  <c r="J123" i="3" s="1"/>
  <c r="J30" i="3" s="1"/>
  <c r="AG96" i="1" s="1"/>
  <c r="F33" i="2"/>
  <c r="AZ95" i="1" s="1"/>
  <c r="J33" i="4"/>
  <c r="AV97" i="1" s="1"/>
  <c r="AT97" i="1" s="1"/>
  <c r="BA94" i="1"/>
  <c r="W30" i="1"/>
  <c r="J33" i="2"/>
  <c r="AV95" i="1"/>
  <c r="AT95" i="1"/>
  <c r="BD94" i="1"/>
  <c r="W33" i="1" s="1"/>
  <c r="F33" i="4"/>
  <c r="AZ97" i="1"/>
  <c r="J33" i="3"/>
  <c r="AV96" i="1" s="1"/>
  <c r="AT96" i="1" s="1"/>
  <c r="BC94" i="1"/>
  <c r="W32" i="1" s="1"/>
  <c r="BB94" i="1"/>
  <c r="W31" i="1"/>
  <c r="F33" i="3"/>
  <c r="AZ96" i="1" s="1"/>
  <c r="BK123" i="2" l="1"/>
  <c r="J123" i="2"/>
  <c r="J96" i="2"/>
  <c r="AN96" i="1"/>
  <c r="J96" i="3"/>
  <c r="J39" i="3"/>
  <c r="AU94" i="1"/>
  <c r="AZ94" i="1"/>
  <c r="W29" i="1" s="1"/>
  <c r="J30" i="4"/>
  <c r="AG97" i="1"/>
  <c r="AX94" i="1"/>
  <c r="AY94" i="1"/>
  <c r="AW94" i="1"/>
  <c r="AK30" i="1"/>
  <c r="J39" i="4" l="1"/>
  <c r="AN97" i="1"/>
  <c r="J30" i="2"/>
  <c r="AG95" i="1"/>
  <c r="AN95" i="1" s="1"/>
  <c r="AV94" i="1"/>
  <c r="AK29" i="1" s="1"/>
  <c r="J39" i="2" l="1"/>
  <c r="AT94" i="1"/>
  <c r="AG94" i="1"/>
  <c r="AK26" i="1" s="1"/>
  <c r="AN94" i="1" l="1"/>
  <c r="AK35" i="1"/>
</calcChain>
</file>

<file path=xl/sharedStrings.xml><?xml version="1.0" encoding="utf-8"?>
<sst xmlns="http://schemas.openxmlformats.org/spreadsheetml/2006/main" count="3332" uniqueCount="500">
  <si>
    <t>Export Komplet</t>
  </si>
  <si>
    <t/>
  </si>
  <si>
    <t>2.0</t>
  </si>
  <si>
    <t>ZAMOK</t>
  </si>
  <si>
    <t>False</t>
  </si>
  <si>
    <t>{78a4fc19-cc7f-44ad-99ee-02937e8255c5}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</si>
  <si>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</si>
  <si>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</si>
  <si>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</si>
  <si>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</si>
  <si>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</si>
  <si>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</si>
  <si>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</si>
  <si>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</si>
  <si>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12-06-2024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</si>
  <si>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</si>
  <si>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</si>
  <si>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práce na pozemku - obec Vítězná, ppč 60 KÚ Kocléřov</t>
  </si>
  <si>
    <t>KSO:</t>
  </si>
  <si>
    <t>CC-CZ:</t>
  </si>
  <si>
    <t>Místo:</t>
  </si>
  <si>
    <t xml:space="preserve"> </t>
  </si>
  <si>
    <t>Datum:</t>
  </si>
  <si>
    <t>12. 6. 2024</t>
  </si>
  <si>
    <t>Zadavatel:</t>
  </si>
  <si>
    <t>IČ:</t>
  </si>
  <si>
    <t>manželé Nosálkovi</t>
  </si>
  <si>
    <t>DIČ:</t>
  </si>
  <si>
    <t>Uchazeč:</t>
  </si>
  <si>
    <t>Vyplň údaj</t>
  </si>
  <si>
    <t>Projektant:</t>
  </si>
  <si>
    <t>True</t>
  </si>
  <si>
    <t>Zpracovatel:</t>
  </si>
  <si>
    <t>Propos Liberec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</si>
  <si>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</si>
  <si>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</si>
  <si>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</si>
  <si>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</si>
  <si>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</si>
  <si>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</si>
  <si>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</si>
  <si>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</si>
  <si>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</si>
  <si>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</si>
  <si>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</si>
  <si>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</si>
  <si>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</si>
  <si>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</si>
  <si>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</si>
  <si>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</si>
  <si>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</si>
  <si>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</si>
  <si>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</si>
  <si>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</si>
  <si>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</si>
  <si>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</si>
  <si>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</si>
  <si>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</si>
  <si>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</si>
  <si>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</si>
  <si>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</si>
  <si>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</si>
  <si>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</si>
  <si>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</si>
  <si>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</si>
  <si>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</si>
  <si>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</si>
  <si>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</si>
  <si>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</si>
  <si>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</si>
  <si>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</si>
  <si>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</si>
  <si>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</si>
  <si>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</si>
  <si>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</si>
  <si>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</si>
  <si>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</si>
  <si>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</si>
  <si>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</si>
  <si>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</si>
  <si>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</si>
  <si>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Plot z pletiva</t>
  </si>
  <si>
    <t>STA</t>
  </si>
  <si>
    <t>1</t>
  </si>
  <si>
    <t>{48d46be8-5440-467f-84a6-ba1267aa0e00}</t>
  </si>
  <si>
    <t>2</t>
  </si>
  <si>
    <t>02</t>
  </si>
  <si>
    <t>Kanalizační a vodovodní přípojka</t>
  </si>
  <si>
    <t>{0513a068-fc3d-4909-9220-5609e52a2544}</t>
  </si>
  <si>
    <t>00</t>
  </si>
  <si>
    <t>Přípravné zemní práce</t>
  </si>
  <si>
    <t>{3e538d3e-be3e-40f5-a862-52e878bbf7e1}</t>
  </si>
  <si>
    <t>pletiv</t>
  </si>
  <si>
    <t>175</t>
  </si>
  <si>
    <t>KRYCÍ LIST SOUPISU PRACÍ</t>
  </si>
  <si>
    <t>Objekt:</t>
  </si>
  <si>
    <t>01 - Plot z pletiva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</si>
  <si>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</si>
  <si>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</si>
  <si>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</si>
  <si>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</si>
  <si>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</si>
  <si>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</si>
  <si>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</si>
  <si>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</si>
  <si>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998 - Přesun hmot</t>
  </si>
  <si>
    <t>PSV - Práce a dodávky PSV</t>
  </si>
  <si>
    <t xml:space="preserve">    767 - Konstrukce zámečnické (vč. přesunu hmot)</t>
  </si>
  <si>
    <t xml:space="preserve">    790 -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</si>
  <si>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</si>
  <si>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</si>
  <si>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</si>
  <si>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</si>
  <si>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</si>
  <si>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</si>
  <si>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</si>
  <si>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</si>
  <si>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</si>
  <si>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</si>
  <si>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</si>
  <si>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</si>
  <si>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</si>
  <si>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</si>
  <si>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</si>
  <si>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</si>
  <si>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</si>
  <si>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</si>
  <si>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1111111.0</t>
  </si>
  <si>
    <t>Odstranění travin a drobného náletu</t>
  </si>
  <si>
    <t>m2</t>
  </si>
  <si>
    <t>4</t>
  </si>
  <si>
    <t>-466872610</t>
  </si>
  <si>
    <t>VV</t>
  </si>
  <si>
    <t>Pás šíře cca 1 m - po celé délce oplocení</t>
  </si>
  <si>
    <t>1,0*175,0</t>
  </si>
  <si>
    <t>Součet</t>
  </si>
  <si>
    <t>131111322</t>
  </si>
  <si>
    <t>Vrtání jamek pro plotové sloupky D přes 100 do 200 mm ručně s mechanickým vrtákem</t>
  </si>
  <si>
    <t>m</t>
  </si>
  <si>
    <t>CS ÚRS 2024 01</t>
  </si>
  <si>
    <t>-1279740238</t>
  </si>
  <si>
    <t>P</t>
  </si>
  <si>
    <t xml:space="preserve">Poznámka k položce:_x000D_
Možno využít i elektrický, motorový vrták._x000D_
_x000D_
</t>
  </si>
  <si>
    <t>Pro plotové sloupky - do hloubky 0,7m</t>
  </si>
  <si>
    <t>"rohové a průběžné" (175,0/2,5)*0,70</t>
  </si>
  <si>
    <t>"branky a brány" 2,0*0,70*2</t>
  </si>
  <si>
    <t>"rezerva, doměrky, lomení" 5,0*0,70</t>
  </si>
  <si>
    <t>Mezisoučet</t>
  </si>
  <si>
    <t>3</t>
  </si>
  <si>
    <t>Pro plotové vzpěry - do hloubky 0,7m</t>
  </si>
  <si>
    <t>"rohové" 7,0*2</t>
  </si>
  <si>
    <t>"průběžné - každé 4. pole" (175,0/2,5)/4*0,70*2</t>
  </si>
  <si>
    <t>181311103.1</t>
  </si>
  <si>
    <t>Rozprostření, rozhrnutí přebytečného výkopku v okolí jamky</t>
  </si>
  <si>
    <t>m3</t>
  </si>
  <si>
    <t>-952258987</t>
  </si>
  <si>
    <t>93,8*3,14*0,1*0,1</t>
  </si>
  <si>
    <t>Svislé a kompletní konstrukce</t>
  </si>
  <si>
    <t>338171123</t>
  </si>
  <si>
    <t>Osazování sloupků a vzpěr plotových ocelových v přes 2 do 2,6 m se zabetonováním</t>
  </si>
  <si>
    <t>kus</t>
  </si>
  <si>
    <t>-593223758</t>
  </si>
  <si>
    <t>Plotové sloupky</t>
  </si>
  <si>
    <t>"rohové" 7,0</t>
  </si>
  <si>
    <t>"průběžné" (175/2,5)-7,0</t>
  </si>
  <si>
    <t>"branky a vrat" 4,0</t>
  </si>
  <si>
    <t>"rezerva" 5,0</t>
  </si>
  <si>
    <t>Plotové vzpěry</t>
  </si>
  <si>
    <t>"průběžné - každé 4. pole" (63,0/4)*2</t>
  </si>
  <si>
    <t>"zaokrouhlení" 0,5</t>
  </si>
  <si>
    <t>5</t>
  </si>
  <si>
    <t>M</t>
  </si>
  <si>
    <t>55342261</t>
  </si>
  <si>
    <t>sloupek plotový koncový Pz a komaxitový 2150/48x1,5mm</t>
  </si>
  <si>
    <t>8</t>
  </si>
  <si>
    <t>2117294252</t>
  </si>
  <si>
    <t>6</t>
  </si>
  <si>
    <t>55342253</t>
  </si>
  <si>
    <t>sloupek plotový průběžný Pz a komaxitový 2100/38x1,5mm</t>
  </si>
  <si>
    <t>255599354</t>
  </si>
  <si>
    <t>63,0</t>
  </si>
  <si>
    <t>"ztratné" 2,0</t>
  </si>
  <si>
    <t>7</t>
  </si>
  <si>
    <t>55342276</t>
  </si>
  <si>
    <t>vzpěra plotová Pz 2500/38x1,5mm</t>
  </si>
  <si>
    <t>-772702477</t>
  </si>
  <si>
    <t>46,0</t>
  </si>
  <si>
    <t>348101210</t>
  </si>
  <si>
    <t>Osazení vrat nebo vrátek k oplocení na ocelové sloupky pl do 2 m2</t>
  </si>
  <si>
    <t>1657432128</t>
  </si>
  <si>
    <t>1,0</t>
  </si>
  <si>
    <t>9</t>
  </si>
  <si>
    <t>55342333</t>
  </si>
  <si>
    <t>branka plotová jednokřídlá Pz s PVC vrstvou 1000x1530mm</t>
  </si>
  <si>
    <t>1629106930</t>
  </si>
  <si>
    <t>10</t>
  </si>
  <si>
    <t>348101230</t>
  </si>
  <si>
    <t>Osazení vrat nebo vrátek k oplocení na ocelové sloupky pl přes 4 do 6 m2</t>
  </si>
  <si>
    <t>-1359021828</t>
  </si>
  <si>
    <t>11</t>
  </si>
  <si>
    <t>55342360</t>
  </si>
  <si>
    <t>brána plotová dvoukřídlá Pz s PVC vrstvou 3500x1530mm</t>
  </si>
  <si>
    <t>-1638390072</t>
  </si>
  <si>
    <t>348401120</t>
  </si>
  <si>
    <t>Montáž oplocení ze strojového pletiva s napínacími dráty v do 1,6 m</t>
  </si>
  <si>
    <t>298923003</t>
  </si>
  <si>
    <t>175,0</t>
  </si>
  <si>
    <t>13</t>
  </si>
  <si>
    <t>31327512</t>
  </si>
  <si>
    <t>pletivo drátěné plastifikované se čtvercovými oky 55/2,5mm v 1500mm</t>
  </si>
  <si>
    <t>-539148340</t>
  </si>
  <si>
    <t>pletiv*1,05</t>
  </si>
  <si>
    <t>14</t>
  </si>
  <si>
    <t>348999.10</t>
  </si>
  <si>
    <t>Příplatek na oříznutí a vyrovnání sloupku (zajištění stejné výšky po zabetonování)</t>
  </si>
  <si>
    <t>117895184</t>
  </si>
  <si>
    <t>81</t>
  </si>
  <si>
    <t>998</t>
  </si>
  <si>
    <t>Přesun hmot</t>
  </si>
  <si>
    <t>15</t>
  </si>
  <si>
    <t>9982321.1</t>
  </si>
  <si>
    <t>Přesun hmot pro oplocení prefabrikované z trubek</t>
  </si>
  <si>
    <t>t</t>
  </si>
  <si>
    <t>466836338</t>
  </si>
  <si>
    <t>PSV</t>
  </si>
  <si>
    <t>Práce a dodávky PSV</t>
  </si>
  <si>
    <t>767</t>
  </si>
  <si>
    <t>Konstrukce zámečnické (vč. přesunu hmot)</t>
  </si>
  <si>
    <t>16</t>
  </si>
  <si>
    <t>767114111</t>
  </si>
  <si>
    <t>Montáž a dodávka zámku FAB do systémové branky a vrat vč. 3ks klíčů</t>
  </si>
  <si>
    <t>-1684350249</t>
  </si>
  <si>
    <t>2,0</t>
  </si>
  <si>
    <t>790</t>
  </si>
  <si>
    <t>Ostatní</t>
  </si>
  <si>
    <t>17</t>
  </si>
  <si>
    <t>7900101</t>
  </si>
  <si>
    <t>Ostatní jinde neuvedené konstrukce a práce (rozpis viz příloha)</t>
  </si>
  <si>
    <t>kpl</t>
  </si>
  <si>
    <t>-569815538</t>
  </si>
  <si>
    <t>18</t>
  </si>
  <si>
    <t>7900102</t>
  </si>
  <si>
    <t>Vedlejší rozpočtové náklady (zařízení staveniště, náklady spojené s umístěním stavby)</t>
  </si>
  <si>
    <t>-1097540168</t>
  </si>
  <si>
    <t>02 - Kanalizační a vodovodní přípojka</t>
  </si>
  <si>
    <t xml:space="preserve">    4 - Vodorovné konstrukce</t>
  </si>
  <si>
    <t xml:space="preserve">    8 - Trubní vedení</t>
  </si>
  <si>
    <t>121151105</t>
  </si>
  <si>
    <t>Sejmutí ornice plochy do 100 m2 tl vrstvy přes 250 do 300 mm strojně</t>
  </si>
  <si>
    <t>1667213489</t>
  </si>
  <si>
    <t xml:space="preserve">dle půdorysu - vodorovná část v šířce 1 m s přemístěním do 3 m od výkopu </t>
  </si>
  <si>
    <t>pro zpětné použití</t>
  </si>
  <si>
    <t>41,5*1,0</t>
  </si>
  <si>
    <t>zvětšení prostoru kolem šachet</t>
  </si>
  <si>
    <t>2*2,0</t>
  </si>
  <si>
    <t>132251253</t>
  </si>
  <si>
    <t>Hloubení rýh nezapažených š do 2000 mm v hornině třídy těžitelnosti I skupiny 3 objem do 100 m3 strojně</t>
  </si>
  <si>
    <t>1860337703</t>
  </si>
  <si>
    <t>Poznámka k položce:_x000D_
Cca 15 m3 bude ponecháno na okraji výkopku ve vzdálenosti do 3 m pro zpětný zásyp</t>
  </si>
  <si>
    <t>z 50 %</t>
  </si>
  <si>
    <t>(38,0+3,5)*0,9*1,4*0,5</t>
  </si>
  <si>
    <t>rozšířený výkop kolem šachet</t>
  </si>
  <si>
    <t>1,5*1,5*1,4*0,5</t>
  </si>
  <si>
    <t>1,5*1,5*1,8*0,5</t>
  </si>
  <si>
    <t>132351253</t>
  </si>
  <si>
    <t>Hloubení rýh nezapažených š do 2000 mm v hornině třídy těžitelnosti II skupiny 4 objem do 100 m3 strojně</t>
  </si>
  <si>
    <t>-628031552</t>
  </si>
  <si>
    <t>odpočet hor.5-6</t>
  </si>
  <si>
    <t>-1,0</t>
  </si>
  <si>
    <t>132451253</t>
  </si>
  <si>
    <t>Hloubení rýh nezapažených š do 2000 mm v hornině třídy těžitelnosti II skupiny 5 objem do 100 m3 strojně</t>
  </si>
  <si>
    <t>-1893654710</t>
  </si>
  <si>
    <t>Poznámka k položce:_x000D_
V případě výskytu bude konzultováno s dozorem</t>
  </si>
  <si>
    <t>předpoklad případného výskytu poloskalní horniny</t>
  </si>
  <si>
    <t>162251102</t>
  </si>
  <si>
    <t>Vodorovné přemístění přes 20 do 50 m výkopku/sypaniny z horniny třídy těžitelnosti I skupiny 1 až 3</t>
  </si>
  <si>
    <t>-1649283329</t>
  </si>
  <si>
    <t>dle výkopu v horn.3</t>
  </si>
  <si>
    <t>29,745</t>
  </si>
  <si>
    <t>odpočet vhodné zeminy pro zásyp</t>
  </si>
  <si>
    <t>-14,94</t>
  </si>
  <si>
    <t>162251122</t>
  </si>
  <si>
    <t>Vodorovné přemístění přes 20 do 50 m výkopku/sypaniny z horniny třídy těžitelnosti II skupiny 4 a 5</t>
  </si>
  <si>
    <t>60839999</t>
  </si>
  <si>
    <t>horn.4 a 5</t>
  </si>
  <si>
    <t>29,745+1,0</t>
  </si>
  <si>
    <t>174151101</t>
  </si>
  <si>
    <t>Zásyp jam, šachet rýh nebo kolem objektů sypaninou se zhutněním</t>
  </si>
  <si>
    <t>1162548537</t>
  </si>
  <si>
    <t>délka trasy potrubí, po odpočtu vrstvy ornice, lože a obsypu, prostor šachet pominut</t>
  </si>
  <si>
    <t>41,5*(1,2-0,3-0,35-0,15)*0,9</t>
  </si>
  <si>
    <t>175151101</t>
  </si>
  <si>
    <t>Obsypání potrubí strojně sypaninou bez prohození, uloženou do 3 m</t>
  </si>
  <si>
    <t>1813818837</t>
  </si>
  <si>
    <t>Poznámka k položce:_x000D_
Do jedn.ceny nutno započítat i případný rozvoz obsypového materiálu po staveništi</t>
  </si>
  <si>
    <t>tl.cca 35 cm nad lože</t>
  </si>
  <si>
    <t>41,5*0,9*0,35</t>
  </si>
  <si>
    <t>odpočet kanalizačního potrubí</t>
  </si>
  <si>
    <t>-41,5*0,08*0,08*3,14</t>
  </si>
  <si>
    <t>58337303</t>
  </si>
  <si>
    <t>štěrkopísek frakce 0/8</t>
  </si>
  <si>
    <t>2134627010</t>
  </si>
  <si>
    <t>12,239*2,0</t>
  </si>
  <si>
    <t>181351005</t>
  </si>
  <si>
    <t>Rozprostření ornice tl vrstvy přes 250 do 300 mm pl do 100 m2 v rovině nebo ve svahu do 1:5 strojně</t>
  </si>
  <si>
    <t>-300749720</t>
  </si>
  <si>
    <t>Poznámka k položce:_x000D_
Vč.finálního zapravení a přemístění cca 3 m od výkopu (přihrnutí)</t>
  </si>
  <si>
    <t>18135200.1</t>
  </si>
  <si>
    <t>Montáž a dodávka výstražné bílé fólie umístěné nad vodovodním a kanalizačním potrubím šíře 30 cm</t>
  </si>
  <si>
    <t>1710860232</t>
  </si>
  <si>
    <t>41,5*2</t>
  </si>
  <si>
    <t>Vodorovné konstrukce</t>
  </si>
  <si>
    <t>451573111</t>
  </si>
  <si>
    <t>Lože pod potrubí otevřený výkop ze štěrkopísku (vč,materiálu)</t>
  </si>
  <si>
    <t>274060400</t>
  </si>
  <si>
    <t>Poznámka k položce:_x000D_
Vč.řádného zhutnění_x000D_
Do jedn.ceny nutno započítat i případný rozvoz podsypového materiálu po staveništi</t>
  </si>
  <si>
    <t>délka trasy dle půdorysu</t>
  </si>
  <si>
    <t>38,5*0,9*0,15</t>
  </si>
  <si>
    <t>rozšířená plocha pro vodoměrnou šachtu</t>
  </si>
  <si>
    <t>1,5*1,5*0,15</t>
  </si>
  <si>
    <t>Trubní vedení</t>
  </si>
  <si>
    <t>871161141</t>
  </si>
  <si>
    <t>Montáž potrubí z PE100 RC SDR 11 otevřený výkop svařovaných na tupo d 32 x 3,0 mm</t>
  </si>
  <si>
    <t>1874570634</t>
  </si>
  <si>
    <t>rovná část od napojovacího bodu</t>
  </si>
  <si>
    <t>38,0</t>
  </si>
  <si>
    <t>zalomení k vodoměrné šachtě</t>
  </si>
  <si>
    <t>3,5</t>
  </si>
  <si>
    <t>vytažení nad úroveň terénu</t>
  </si>
  <si>
    <t>28613500</t>
  </si>
  <si>
    <t>potrubí vodovodní dvouvrstvé PE100 RC SDR11 32x3,0mm</t>
  </si>
  <si>
    <t>915514676</t>
  </si>
  <si>
    <t>43,5*1,015</t>
  </si>
  <si>
    <t>871310310</t>
  </si>
  <si>
    <t>Montáž kanalizačního potrubí hladkého plnostěnného SN 10 z polypropylenu DN 150</t>
  </si>
  <si>
    <t>907474603</t>
  </si>
  <si>
    <t>Poznámka k položce:_x000D_
V ceně je i řádné napojení na stávající kanalizaci</t>
  </si>
  <si>
    <t>rovná část</t>
  </si>
  <si>
    <t>36,0</t>
  </si>
  <si>
    <t>zalomení</t>
  </si>
  <si>
    <t>28614203</t>
  </si>
  <si>
    <t>trubka kanalizační PP plnostěnná jednovrstvá DN 160x500mm SN10 (např.PPKGEM trouba DN160x4,9/ 500 SN10)</t>
  </si>
  <si>
    <t>-1805579175</t>
  </si>
  <si>
    <t xml:space="preserve">Poznámka k položce:_x000D_
Vč.příslušných tvarovek_x000D_
</t>
  </si>
  <si>
    <t>41,5*1,015</t>
  </si>
  <si>
    <t>892241111</t>
  </si>
  <si>
    <t>Tlaková zkouška vodou potrubí DN do 80</t>
  </si>
  <si>
    <t>-1216611922</t>
  </si>
  <si>
    <t>892351111</t>
  </si>
  <si>
    <t>Tlaková zkouška vodou potrubí DN 150 nebo 200</t>
  </si>
  <si>
    <t>-313765054</t>
  </si>
  <si>
    <t>19</t>
  </si>
  <si>
    <t>893811151.1</t>
  </si>
  <si>
    <t>Zřízení monolitické (popř.montované) vodoměrné šachty kruhové průměr 1000-1200 mm s poklopem - dle výkresu D.1.4.1-06</t>
  </si>
  <si>
    <t>1833479608</t>
  </si>
  <si>
    <t xml:space="preserve">Poznámka k položce:_x000D_
Vč.kompletní staveništní manipulace, podkladních vrstev, umístění u hranice pozemku_x000D_
</t>
  </si>
  <si>
    <t>20</t>
  </si>
  <si>
    <t>893811160.1</t>
  </si>
  <si>
    <t>Uzavírací navrtávací pás s ventilem PE 100/32</t>
  </si>
  <si>
    <t>-231246731</t>
  </si>
  <si>
    <t xml:space="preserve">Poznámka k položce:_x000D_
Vč.kompletní staveništní manipulace, montáže_x000D_
_x000D_
</t>
  </si>
  <si>
    <t>893811170.1</t>
  </si>
  <si>
    <t>Montáž a dodávka zemní soupravy - šoupě DN25 PN16  dle výkr.D.1.4.1-05</t>
  </si>
  <si>
    <t>621466721</t>
  </si>
  <si>
    <t xml:space="preserve">Poznámka k položce:_x000D_
Vč.manipulace_x000D_
_x000D_
</t>
  </si>
  <si>
    <t>22</t>
  </si>
  <si>
    <t>893811180.1</t>
  </si>
  <si>
    <t>Montáž a dodávka vodoměrné sestavy DN 25 mm pro potrubí DN32 - dle výkr.D.1.4.1-05</t>
  </si>
  <si>
    <t>set</t>
  </si>
  <si>
    <t>1911130108</t>
  </si>
  <si>
    <t>23</t>
  </si>
  <si>
    <t>893811190.1</t>
  </si>
  <si>
    <t>Montáž a dodávka ventilového poklopu - dle výkr.D.1.4.1-05</t>
  </si>
  <si>
    <t>629066330</t>
  </si>
  <si>
    <t>Poznámka k položce:_x000D_
_x000D_
Vč.vnitrostaveništní manipulace</t>
  </si>
  <si>
    <t>24</t>
  </si>
  <si>
    <t>893811210.1</t>
  </si>
  <si>
    <t>Sedlová navrtávka 500/160 pro kanalizaci</t>
  </si>
  <si>
    <t>-854743288</t>
  </si>
  <si>
    <t xml:space="preserve">Poznámka k položce:_x000D_
Kompletní provedení_x000D_
_x000D_
</t>
  </si>
  <si>
    <t>25</t>
  </si>
  <si>
    <t>89381122.1</t>
  </si>
  <si>
    <t>Montáž a dodávka identifikačního vodiče min.CYY 4,0 mm2 z Cu</t>
  </si>
  <si>
    <t>-2102046098</t>
  </si>
  <si>
    <t xml:space="preserve">Poznámka k položce:_x000D_
_x000D_
_x000D_
</t>
  </si>
  <si>
    <t>41,5</t>
  </si>
  <si>
    <t>26</t>
  </si>
  <si>
    <t>89381130.1</t>
  </si>
  <si>
    <t>Montáž a dodávka kanalizační šachty (např.TEGRA prům.425 mm) s litnovým poklopem a teleskopickou trubkou</t>
  </si>
  <si>
    <t>-1608874308</t>
  </si>
  <si>
    <t>Poznámka k položce:_x000D_
Vč.vnitrostaveništní manipulace, umístění pobliž hranice pozemku</t>
  </si>
  <si>
    <t>27</t>
  </si>
  <si>
    <t>998276101</t>
  </si>
  <si>
    <t>Přesun hmot pro trubní vedení z trub z plastických hmot otevřený výkop</t>
  </si>
  <si>
    <t>406837702</t>
  </si>
  <si>
    <t>Poznámka k položce:_x000D_
Položka reprezentuje pouze přesun potrubí a montážního materiálu, ostatní manipulace nutno započítat do příslušných položek</t>
  </si>
  <si>
    <t>28</t>
  </si>
  <si>
    <t>1353253360</t>
  </si>
  <si>
    <t>29</t>
  </si>
  <si>
    <t>233197503</t>
  </si>
  <si>
    <t>00 - Přípravné zemní práce</t>
  </si>
  <si>
    <t>11 - Příprava ploch pro mobilní chatku</t>
  </si>
  <si>
    <t>12 - Zemní práce pro bazén</t>
  </si>
  <si>
    <t>13 - Zpevněná plocha pro sklad</t>
  </si>
  <si>
    <t>790 - Ostatní náklady</t>
  </si>
  <si>
    <t>Příprava ploch pro mobilní chatku</t>
  </si>
  <si>
    <t>122211101.1</t>
  </si>
  <si>
    <t>Odkopávka a částečné hloubení zeminy v horniině -1-3 strojně s ručním dočištěním</t>
  </si>
  <si>
    <t>-1097014231</t>
  </si>
  <si>
    <t>příprava plochy pro mobilní chatku - cca 30 m2 ve svahu</t>
  </si>
  <si>
    <t>30,0*0,3/2+30,0*0,1</t>
  </si>
  <si>
    <t>35437262</t>
  </si>
  <si>
    <t>na mezideponii ve spodní části pozemku</t>
  </si>
  <si>
    <t>7,5</t>
  </si>
  <si>
    <t>181912112</t>
  </si>
  <si>
    <t>Úprava pláně v hornině třídy těžitelnosti I skupiny 3 se zhutněním ručně</t>
  </si>
  <si>
    <t>92991714</t>
  </si>
  <si>
    <t>30,0</t>
  </si>
  <si>
    <t>213141111</t>
  </si>
  <si>
    <t>Zřízení vrstvy z geotextilie v rovině nebo ve sklonu do 1:5 š do 3 m</t>
  </si>
  <si>
    <t>-1345043298</t>
  </si>
  <si>
    <t>27,0</t>
  </si>
  <si>
    <t>69311080</t>
  </si>
  <si>
    <t>geotextilie netkaná separační, ochranná, filtrační, drenážní PES 200g/m2</t>
  </si>
  <si>
    <t>205246189</t>
  </si>
  <si>
    <t>27,0*1,1845</t>
  </si>
  <si>
    <t>291111111</t>
  </si>
  <si>
    <t>Podklad pro zpevněné plochy z kameniva drceného 0 až 63 mm</t>
  </si>
  <si>
    <t>-705836274</t>
  </si>
  <si>
    <t>27,0*0,2</t>
  </si>
  <si>
    <t>998225111.1</t>
  </si>
  <si>
    <t>Přesun hmot štěrku z místa složení po příjezdu do místa uložení v terénu</t>
  </si>
  <si>
    <t>935420504</t>
  </si>
  <si>
    <t>Zemní práce pro bazén</t>
  </si>
  <si>
    <t>131251100.1</t>
  </si>
  <si>
    <t>Hloubení jam nezapažených v hornině třídy těžitelnosti 1-5 do 20 m3 strojně v kruhovém tvaru</t>
  </si>
  <si>
    <t>920305727</t>
  </si>
  <si>
    <t>Poznámka k položce:_x000D_
V případě, že bude ve výkopišti výskyt skalní horniny, je nutno informovat investora o rozsahu i ceně</t>
  </si>
  <si>
    <t>střední výška výkopu cca 70 cm, průměr 3,9 m</t>
  </si>
  <si>
    <t>3,14*1,95*1,95*0,7</t>
  </si>
  <si>
    <t>1312511200.1</t>
  </si>
  <si>
    <t xml:space="preserve">Ruční dočištění v horn.3-5 s přesným svislým a vodorovným vyrovnáním dna a stěn jámy </t>
  </si>
  <si>
    <t>-1996641347</t>
  </si>
  <si>
    <t>předpoklad 10 cm na dno, 5 cm po obvodu</t>
  </si>
  <si>
    <t>3,14*2,0*2,0*0,1</t>
  </si>
  <si>
    <t>2*3,14*2,0*0,05*0,8</t>
  </si>
  <si>
    <t>324172310</t>
  </si>
  <si>
    <t>8,358+1,758</t>
  </si>
  <si>
    <t>Zpevněná plocha pro sklad</t>
  </si>
  <si>
    <t>132212131</t>
  </si>
  <si>
    <t>Hloubení nezapažených rýh šířky do 800 mm v soudržných horninách třídy těžitelnosti I skupiny 3 ručně</t>
  </si>
  <si>
    <t>-1085294845</t>
  </si>
  <si>
    <t>dokop pro obrubník</t>
  </si>
  <si>
    <t>14,0*0,2*0,25</t>
  </si>
  <si>
    <t>-1448703585</t>
  </si>
  <si>
    <t>předpokládaný odkop s výškou 20 cm, dohloubení 10 cm</t>
  </si>
  <si>
    <t>15,0*0,2/2</t>
  </si>
  <si>
    <t>15,0*0,2</t>
  </si>
  <si>
    <t>532225736</t>
  </si>
  <si>
    <t>4,5+0,7</t>
  </si>
  <si>
    <t>-167839988</t>
  </si>
  <si>
    <t>15,0</t>
  </si>
  <si>
    <t>143276661</t>
  </si>
  <si>
    <t>-318894239</t>
  </si>
  <si>
    <t>15,0*1,1845</t>
  </si>
  <si>
    <t>-2021255601</t>
  </si>
  <si>
    <t>možná frakce 0-32 mm</t>
  </si>
  <si>
    <t>27,0*0,25</t>
  </si>
  <si>
    <t>596211110</t>
  </si>
  <si>
    <t>Kladení zámkové dlažby komunikací pro pěší ručně tl 60 mm skupiny A pl do 50 m2</t>
  </si>
  <si>
    <t>995584558</t>
  </si>
  <si>
    <t>plocha 3,1*3,8 = 11,78 m2</t>
  </si>
  <si>
    <t>12,0</t>
  </si>
  <si>
    <t>59245015</t>
  </si>
  <si>
    <t>dlažba zámková betonová tvaru I 200x165mm tl 60mm přírodní</t>
  </si>
  <si>
    <t>961023570</t>
  </si>
  <si>
    <t>12,0*1,03</t>
  </si>
  <si>
    <t>916331112</t>
  </si>
  <si>
    <t>Osazení zahradního obrubníku betonového do lože z betonu s boční opěrou</t>
  </si>
  <si>
    <t>1605425718</t>
  </si>
  <si>
    <t>uvažovaná délka (3,1+3,8)*2 = 13,8 m</t>
  </si>
  <si>
    <t>14,0</t>
  </si>
  <si>
    <t>59217001</t>
  </si>
  <si>
    <t>obrubník zahradní betonový 1000x50x250mm</t>
  </si>
  <si>
    <t>-1731520145</t>
  </si>
  <si>
    <t>524314971</t>
  </si>
  <si>
    <t>Ostatní náklady</t>
  </si>
  <si>
    <t>108021421</t>
  </si>
  <si>
    <t>1288541468</t>
  </si>
  <si>
    <t>SEZNAM FIGUR</t>
  </si>
  <si>
    <t>Výměra</t>
  </si>
  <si>
    <t xml:space="preserve"> 01</t>
  </si>
  <si>
    <t>Použití figury:</t>
  </si>
  <si>
    <t>Ostatní související odpočty a přípočty konstrukcí a prací po kontrole dokumentace a doplňujících informacích investora</t>
  </si>
  <si>
    <t>Poř.č.</t>
  </si>
  <si>
    <t>m.j.</t>
  </si>
  <si>
    <t>Jedn.cena</t>
  </si>
  <si>
    <t>Celkem (Kč)</t>
  </si>
  <si>
    <t>Ostatní související konstrukce a práce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</si>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</sst>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\ &quot;Kč&quot;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3"/>
      <name val="Arial Narrow"/>
      <family val="2"/>
      <charset val="238"/>
    </font>
    <font>
      <b/>
      <sz val="1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1" fillId="0" borderId="0" applyNumberFormat="0" applyFill="0" applyBorder="0" applyAlignment="0" applyProtection="0"/>
    <xf numFmtId="0" fontId="42" fillId="0" borderId="0"/>
  </cellStyleXfs>
  <cellXfs count="2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5" borderId="0" xfId="2" applyFont="1" applyFill="1" applyAlignment="1">
      <alignment horizontal="center" vertical="center" wrapText="1"/>
    </xf>
    <xf numFmtId="0" fontId="44" fillId="5" borderId="0" xfId="2" applyFont="1" applyFill="1" applyAlignment="1">
      <alignment horizontal="center" vertical="center"/>
    </xf>
    <xf numFmtId="0" fontId="44" fillId="5" borderId="0" xfId="2" applyFont="1" applyFill="1" applyAlignment="1">
      <alignment vertical="center"/>
    </xf>
    <xf numFmtId="0" fontId="44" fillId="5" borderId="23" xfId="2" applyFont="1" applyFill="1" applyBorder="1" applyAlignment="1">
      <alignment horizontal="center" vertical="center"/>
    </xf>
    <xf numFmtId="0" fontId="44" fillId="5" borderId="24" xfId="2" applyFont="1" applyFill="1" applyBorder="1" applyAlignment="1">
      <alignment horizontal="center" vertical="center"/>
    </xf>
    <xf numFmtId="0" fontId="44" fillId="5" borderId="25" xfId="2" applyFont="1" applyFill="1" applyBorder="1" applyAlignment="1">
      <alignment horizontal="center" vertical="center"/>
    </xf>
    <xf numFmtId="0" fontId="44" fillId="5" borderId="26" xfId="2" applyFont="1" applyFill="1" applyBorder="1" applyAlignment="1">
      <alignment horizontal="center" vertical="center"/>
    </xf>
    <xf numFmtId="0" fontId="44" fillId="5" borderId="27" xfId="2" applyFont="1" applyFill="1" applyBorder="1" applyAlignment="1">
      <alignment horizontal="left" vertical="center" wrapText="1" indent="1"/>
    </xf>
    <xf numFmtId="0" fontId="44" fillId="5" borderId="27" xfId="2" applyFont="1" applyFill="1" applyBorder="1" applyAlignment="1">
      <alignment horizontal="center" vertical="center"/>
    </xf>
    <xf numFmtId="4" fontId="44" fillId="5" borderId="27" xfId="2" applyNumberFormat="1" applyFont="1" applyFill="1" applyBorder="1" applyAlignment="1">
      <alignment horizontal="right" vertical="center"/>
    </xf>
    <xf numFmtId="168" fontId="44" fillId="5" borderId="27" xfId="2" applyNumberFormat="1" applyFont="1" applyFill="1" applyBorder="1" applyAlignment="1">
      <alignment horizontal="right" vertical="center"/>
    </xf>
    <xf numFmtId="168" fontId="44" fillId="5" borderId="28" xfId="2" applyNumberFormat="1" applyFont="1" applyFill="1" applyBorder="1" applyAlignment="1">
      <alignment horizontal="right" vertical="center"/>
    </xf>
    <xf numFmtId="0" fontId="44" fillId="5" borderId="29" xfId="2" applyFont="1" applyFill="1" applyBorder="1" applyAlignment="1">
      <alignment horizontal="center" vertical="center"/>
    </xf>
    <xf numFmtId="0" fontId="44" fillId="5" borderId="30" xfId="2" applyFont="1" applyFill="1" applyBorder="1" applyAlignment="1">
      <alignment horizontal="left" vertical="center" wrapText="1" indent="1"/>
    </xf>
    <xf numFmtId="0" fontId="44" fillId="5" borderId="30" xfId="2" applyFont="1" applyFill="1" applyBorder="1" applyAlignment="1">
      <alignment horizontal="center" vertical="center"/>
    </xf>
    <xf numFmtId="4" fontId="44" fillId="5" borderId="30" xfId="2" applyNumberFormat="1" applyFont="1" applyFill="1" applyBorder="1" applyAlignment="1">
      <alignment horizontal="right" vertical="center"/>
    </xf>
    <xf numFmtId="168" fontId="44" fillId="5" borderId="30" xfId="2" applyNumberFormat="1" applyFont="1" applyFill="1" applyBorder="1" applyAlignment="1">
      <alignment horizontal="right" vertical="center"/>
    </xf>
    <xf numFmtId="0" fontId="44" fillId="5" borderId="31" xfId="2" applyFont="1" applyFill="1" applyBorder="1" applyAlignment="1">
      <alignment horizontal="center" vertical="center"/>
    </xf>
    <xf numFmtId="0" fontId="45" fillId="5" borderId="32" xfId="2" applyFont="1" applyFill="1" applyBorder="1" applyAlignment="1">
      <alignment horizontal="center" vertical="center"/>
    </xf>
    <xf numFmtId="168" fontId="43" fillId="5" borderId="33" xfId="2" applyNumberFormat="1" applyFont="1" applyFill="1" applyBorder="1" applyAlignment="1">
      <alignment horizontal="right" vertical="center"/>
    </xf>
    <xf numFmtId="168" fontId="43" fillId="5" borderId="32" xfId="2" applyNumberFormat="1" applyFont="1" applyFill="1" applyBorder="1" applyAlignment="1">
      <alignment horizontal="right" vertical="center"/>
    </xf>
    <xf numFmtId="168" fontId="43" fillId="5" borderId="34" xfId="2" applyNumberFormat="1" applyFont="1" applyFill="1" applyBorder="1" applyAlignment="1">
      <alignment horizontal="right" vertical="center"/>
    </xf>
    <xf numFmtId="0" fontId="44" fillId="5" borderId="35" xfId="2" applyFont="1" applyFill="1" applyBorder="1" applyAlignment="1">
      <alignment horizontal="center" vertical="center"/>
    </xf>
    <xf numFmtId="0" fontId="46" fillId="5" borderId="36" xfId="2" applyFont="1" applyFill="1" applyBorder="1" applyAlignment="1">
      <alignment horizontal="center" vertical="center"/>
    </xf>
    <xf numFmtId="168" fontId="43" fillId="5" borderId="37" xfId="2" applyNumberFormat="1" applyFont="1" applyFill="1" applyBorder="1" applyAlignment="1">
      <alignment horizontal="right" vertical="center"/>
    </xf>
    <xf numFmtId="168" fontId="43" fillId="5" borderId="36" xfId="2" applyNumberFormat="1" applyFont="1" applyFill="1" applyBorder="1" applyAlignment="1">
      <alignment horizontal="right" vertical="center"/>
    </xf>
    <xf numFmtId="168" fontId="43" fillId="5" borderId="38" xfId="2" applyNumberFormat="1" applyFont="1" applyFill="1" applyBorder="1" applyAlignment="1">
      <alignment horizontal="right" vertical="center"/>
    </xf>
  </cellXfs>
  <cellStyles count="3">
    <cellStyle name="Hypertextový odkaz" xfId="1" builtinId="8"/>
    <cellStyle name="Normální" xfId="0" builtinId="0" customBuiltin="1"/>
    <cellStyle name="normální_KN_hospodářská budova_vym" xfId="2" xr:uid="{BB1269E4-F1DC-40CF-909F-EDE0E349A8B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03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20"/>
      <c r="BE5" s="200" t="s">
        <v>15</v>
      </c>
      <c r="BS5" s="17" t="s">
        <v>6</v>
      </c>
    </row>
    <row r="6" spans="1:74" ht="36.9" customHeight="1">
      <c r="B6" s="20"/>
      <c r="D6" s="26" t="s">
        <v>16</v>
      </c>
      <c r="K6" s="205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20"/>
      <c r="BE6" s="201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01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01"/>
      <c r="BS8" s="17" t="s">
        <v>6</v>
      </c>
    </row>
    <row r="9" spans="1:74" ht="14.4" customHeight="1">
      <c r="B9" s="20"/>
      <c r="AR9" s="20"/>
      <c r="BE9" s="201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01"/>
      <c r="BS10" s="17" t="s">
        <v>6</v>
      </c>
    </row>
    <row r="11" spans="1:74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201"/>
      <c r="BS11" s="17" t="s">
        <v>6</v>
      </c>
    </row>
    <row r="12" spans="1:74" ht="6.9" customHeight="1">
      <c r="B12" s="20"/>
      <c r="AR12" s="20"/>
      <c r="BE12" s="201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01"/>
      <c r="BS13" s="17" t="s">
        <v>6</v>
      </c>
    </row>
    <row r="14" spans="1:74" ht="13.2">
      <c r="B14" s="20"/>
      <c r="E14" s="206" t="s">
        <v>29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7" t="s">
        <v>27</v>
      </c>
      <c r="AN14" s="29" t="s">
        <v>29</v>
      </c>
      <c r="AR14" s="20"/>
      <c r="BE14" s="201"/>
      <c r="BS14" s="17" t="s">
        <v>6</v>
      </c>
    </row>
    <row r="15" spans="1:74" ht="6.9" customHeight="1">
      <c r="B15" s="20"/>
      <c r="AR15" s="20"/>
      <c r="BE15" s="201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01"/>
      <c r="BS16" s="17" t="s">
        <v>4</v>
      </c>
    </row>
    <row r="17" spans="2:71" ht="18.45" customHeight="1">
      <c r="B17" s="20"/>
      <c r="E17" s="25" t="s">
        <v>21</v>
      </c>
      <c r="AK17" s="27" t="s">
        <v>27</v>
      </c>
      <c r="AN17" s="25" t="s">
        <v>1</v>
      </c>
      <c r="AR17" s="20"/>
      <c r="BE17" s="201"/>
      <c r="BS17" s="17" t="s">
        <v>31</v>
      </c>
    </row>
    <row r="18" spans="2:71" ht="6.9" customHeight="1">
      <c r="B18" s="20"/>
      <c r="AR18" s="20"/>
      <c r="BE18" s="201"/>
      <c r="BS18" s="17" t="s">
        <v>6</v>
      </c>
    </row>
    <row r="19" spans="2:71" ht="12" customHeight="1">
      <c r="B19" s="20"/>
      <c r="D19" s="27" t="s">
        <v>32</v>
      </c>
      <c r="AK19" s="27" t="s">
        <v>25</v>
      </c>
      <c r="AN19" s="25" t="s">
        <v>1</v>
      </c>
      <c r="AR19" s="20"/>
      <c r="BE19" s="201"/>
      <c r="BS19" s="17" t="s">
        <v>6</v>
      </c>
    </row>
    <row r="20" spans="2:71" ht="18.45" customHeight="1">
      <c r="B20" s="20"/>
      <c r="E20" s="25" t="s">
        <v>33</v>
      </c>
      <c r="AK20" s="27" t="s">
        <v>27</v>
      </c>
      <c r="AN20" s="25" t="s">
        <v>1</v>
      </c>
      <c r="AR20" s="20"/>
      <c r="BE20" s="201"/>
      <c r="BS20" s="17" t="s">
        <v>31</v>
      </c>
    </row>
    <row r="21" spans="2:71" ht="6.9" customHeight="1">
      <c r="B21" s="20"/>
      <c r="AR21" s="20"/>
      <c r="BE21" s="201"/>
    </row>
    <row r="22" spans="2:71" ht="12" customHeight="1">
      <c r="B22" s="20"/>
      <c r="D22" s="27" t="s">
        <v>34</v>
      </c>
      <c r="AR22" s="20"/>
      <c r="BE22" s="201"/>
    </row>
    <row r="23" spans="2:71" ht="16.5" customHeight="1">
      <c r="B23" s="20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20"/>
      <c r="BE23" s="201"/>
    </row>
    <row r="24" spans="2:71" ht="6.9" customHeight="1">
      <c r="B24" s="20"/>
      <c r="AR24" s="20"/>
      <c r="BE24" s="201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1"/>
    </row>
    <row r="26" spans="2:71" s="1" customFormat="1" ht="25.95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9">
        <f>ROUND(AG94,2)</f>
        <v>0</v>
      </c>
      <c r="AL26" s="210"/>
      <c r="AM26" s="210"/>
      <c r="AN26" s="210"/>
      <c r="AO26" s="210"/>
      <c r="AR26" s="32"/>
      <c r="BE26" s="201"/>
    </row>
    <row r="27" spans="2:71" s="1" customFormat="1" ht="6.9" customHeight="1">
      <c r="B27" s="32"/>
      <c r="AR27" s="32"/>
      <c r="BE27" s="201"/>
    </row>
    <row r="28" spans="2:71" s="1" customFormat="1" ht="13.2">
      <c r="B28" s="32"/>
      <c r="L28" s="211" t="s">
        <v>36</v>
      </c>
      <c r="M28" s="211"/>
      <c r="N28" s="211"/>
      <c r="O28" s="211"/>
      <c r="P28" s="211"/>
      <c r="W28" s="211" t="s">
        <v>37</v>
      </c>
      <c r="X28" s="211"/>
      <c r="Y28" s="211"/>
      <c r="Z28" s="211"/>
      <c r="AA28" s="211"/>
      <c r="AB28" s="211"/>
      <c r="AC28" s="211"/>
      <c r="AD28" s="211"/>
      <c r="AE28" s="211"/>
      <c r="AK28" s="211" t="s">
        <v>38</v>
      </c>
      <c r="AL28" s="211"/>
      <c r="AM28" s="211"/>
      <c r="AN28" s="211"/>
      <c r="AO28" s="211"/>
      <c r="AR28" s="32"/>
      <c r="BE28" s="201"/>
    </row>
    <row r="29" spans="2:71" s="2" customFormat="1" ht="14.4" customHeight="1">
      <c r="B29" s="36"/>
      <c r="D29" s="27" t="s">
        <v>39</v>
      </c>
      <c r="F29" s="27" t="s">
        <v>40</v>
      </c>
      <c r="L29" s="214">
        <v>0.21</v>
      </c>
      <c r="M29" s="213"/>
      <c r="N29" s="213"/>
      <c r="O29" s="213"/>
      <c r="P29" s="213"/>
      <c r="W29" s="212">
        <f>ROUND(AZ94, 2)</f>
        <v>0</v>
      </c>
      <c r="X29" s="213"/>
      <c r="Y29" s="213"/>
      <c r="Z29" s="213"/>
      <c r="AA29" s="213"/>
      <c r="AB29" s="213"/>
      <c r="AC29" s="213"/>
      <c r="AD29" s="213"/>
      <c r="AE29" s="213"/>
      <c r="AK29" s="212">
        <f>ROUND(AV94, 2)</f>
        <v>0</v>
      </c>
      <c r="AL29" s="213"/>
      <c r="AM29" s="213"/>
      <c r="AN29" s="213"/>
      <c r="AO29" s="213"/>
      <c r="AR29" s="36"/>
      <c r="BE29" s="202"/>
    </row>
    <row r="30" spans="2:71" s="2" customFormat="1" ht="14.4" customHeight="1">
      <c r="B30" s="36"/>
      <c r="F30" s="27" t="s">
        <v>41</v>
      </c>
      <c r="L30" s="214">
        <v>0.12</v>
      </c>
      <c r="M30" s="213"/>
      <c r="N30" s="213"/>
      <c r="O30" s="213"/>
      <c r="P30" s="213"/>
      <c r="W30" s="212">
        <f>ROUND(BA94, 2)</f>
        <v>0</v>
      </c>
      <c r="X30" s="213"/>
      <c r="Y30" s="213"/>
      <c r="Z30" s="213"/>
      <c r="AA30" s="213"/>
      <c r="AB30" s="213"/>
      <c r="AC30" s="213"/>
      <c r="AD30" s="213"/>
      <c r="AE30" s="213"/>
      <c r="AK30" s="212">
        <f>ROUND(AW94, 2)</f>
        <v>0</v>
      </c>
      <c r="AL30" s="213"/>
      <c r="AM30" s="213"/>
      <c r="AN30" s="213"/>
      <c r="AO30" s="213"/>
      <c r="AR30" s="36"/>
      <c r="BE30" s="202"/>
    </row>
    <row r="31" spans="2:71" s="2" customFormat="1" ht="14.4" hidden="1" customHeight="1">
      <c r="B31" s="36"/>
      <c r="F31" s="27" t="s">
        <v>42</v>
      </c>
      <c r="L31" s="214">
        <v>0.21</v>
      </c>
      <c r="M31" s="213"/>
      <c r="N31" s="213"/>
      <c r="O31" s="213"/>
      <c r="P31" s="213"/>
      <c r="W31" s="212">
        <f>ROUND(BB94, 2)</f>
        <v>0</v>
      </c>
      <c r="X31" s="213"/>
      <c r="Y31" s="213"/>
      <c r="Z31" s="213"/>
      <c r="AA31" s="213"/>
      <c r="AB31" s="213"/>
      <c r="AC31" s="213"/>
      <c r="AD31" s="213"/>
      <c r="AE31" s="213"/>
      <c r="AK31" s="212">
        <v>0</v>
      </c>
      <c r="AL31" s="213"/>
      <c r="AM31" s="213"/>
      <c r="AN31" s="213"/>
      <c r="AO31" s="213"/>
      <c r="AR31" s="36"/>
      <c r="BE31" s="202"/>
    </row>
    <row r="32" spans="2:71" s="2" customFormat="1" ht="14.4" hidden="1" customHeight="1">
      <c r="B32" s="36"/>
      <c r="F32" s="27" t="s">
        <v>43</v>
      </c>
      <c r="L32" s="214">
        <v>0.12</v>
      </c>
      <c r="M32" s="213"/>
      <c r="N32" s="213"/>
      <c r="O32" s="213"/>
      <c r="P32" s="213"/>
      <c r="W32" s="212">
        <f>ROUND(BC94, 2)</f>
        <v>0</v>
      </c>
      <c r="X32" s="213"/>
      <c r="Y32" s="213"/>
      <c r="Z32" s="213"/>
      <c r="AA32" s="213"/>
      <c r="AB32" s="213"/>
      <c r="AC32" s="213"/>
      <c r="AD32" s="213"/>
      <c r="AE32" s="213"/>
      <c r="AK32" s="212">
        <v>0</v>
      </c>
      <c r="AL32" s="213"/>
      <c r="AM32" s="213"/>
      <c r="AN32" s="213"/>
      <c r="AO32" s="213"/>
      <c r="AR32" s="36"/>
      <c r="BE32" s="202"/>
    </row>
    <row r="33" spans="2:57" s="2" customFormat="1" ht="14.4" hidden="1" customHeight="1">
      <c r="B33" s="36"/>
      <c r="F33" s="27" t="s">
        <v>44</v>
      </c>
      <c r="L33" s="214">
        <v>0</v>
      </c>
      <c r="M33" s="213"/>
      <c r="N33" s="213"/>
      <c r="O33" s="213"/>
      <c r="P33" s="213"/>
      <c r="W33" s="212">
        <f>ROUND(BD94, 2)</f>
        <v>0</v>
      </c>
      <c r="X33" s="213"/>
      <c r="Y33" s="213"/>
      <c r="Z33" s="213"/>
      <c r="AA33" s="213"/>
      <c r="AB33" s="213"/>
      <c r="AC33" s="213"/>
      <c r="AD33" s="213"/>
      <c r="AE33" s="213"/>
      <c r="AK33" s="212">
        <v>0</v>
      </c>
      <c r="AL33" s="213"/>
      <c r="AM33" s="213"/>
      <c r="AN33" s="213"/>
      <c r="AO33" s="213"/>
      <c r="AR33" s="36"/>
      <c r="BE33" s="202"/>
    </row>
    <row r="34" spans="2:57" s="1" customFormat="1" ht="6.9" customHeight="1">
      <c r="B34" s="32"/>
      <c r="AR34" s="32"/>
      <c r="BE34" s="201"/>
    </row>
    <row r="35" spans="2:57" s="1" customFormat="1" ht="25.95" customHeight="1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15" t="s">
        <v>47</v>
      </c>
      <c r="Y35" s="216"/>
      <c r="Z35" s="216"/>
      <c r="AA35" s="216"/>
      <c r="AB35" s="216"/>
      <c r="AC35" s="39"/>
      <c r="AD35" s="39"/>
      <c r="AE35" s="39"/>
      <c r="AF35" s="39"/>
      <c r="AG35" s="39"/>
      <c r="AH35" s="39"/>
      <c r="AI35" s="39"/>
      <c r="AJ35" s="39"/>
      <c r="AK35" s="217">
        <f>SUM(AK26:AK33)</f>
        <v>0</v>
      </c>
      <c r="AL35" s="216"/>
      <c r="AM35" s="216"/>
      <c r="AN35" s="216"/>
      <c r="AO35" s="218"/>
      <c r="AP35" s="37"/>
      <c r="AQ35" s="37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50</v>
      </c>
      <c r="AI60" s="34"/>
      <c r="AJ60" s="34"/>
      <c r="AK60" s="34"/>
      <c r="AL60" s="34"/>
      <c r="AM60" s="43" t="s">
        <v>51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53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50</v>
      </c>
      <c r="AI75" s="34"/>
      <c r="AJ75" s="34"/>
      <c r="AK75" s="34"/>
      <c r="AL75" s="34"/>
      <c r="AM75" s="43" t="s">
        <v>51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" customHeight="1">
      <c r="B82" s="32"/>
      <c r="C82" s="21" t="s">
        <v>54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12-06-2024</v>
      </c>
      <c r="AR84" s="48"/>
    </row>
    <row r="85" spans="1:91" s="4" customFormat="1" ht="36.9" customHeight="1">
      <c r="B85" s="49"/>
      <c r="C85" s="50" t="s">
        <v>16</v>
      </c>
      <c r="L85" s="219" t="str">
        <f>K6</f>
        <v>Stavební práce na pozemku - obec Vítězná, ppč 60 KÚ Kocléřov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R85" s="49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21" t="str">
        <f>IF(AN8= "","",AN8)</f>
        <v>12. 6. 2024</v>
      </c>
      <c r="AN87" s="221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24</v>
      </c>
      <c r="L89" s="3" t="str">
        <f>IF(E11= "","",E11)</f>
        <v>manželé Nosálkovi</v>
      </c>
      <c r="AI89" s="27" t="s">
        <v>30</v>
      </c>
      <c r="AM89" s="222" t="str">
        <f>IF(E17="","",E17)</f>
        <v xml:space="preserve"> </v>
      </c>
      <c r="AN89" s="223"/>
      <c r="AO89" s="223"/>
      <c r="AP89" s="223"/>
      <c r="AR89" s="32"/>
      <c r="AS89" s="224" t="s">
        <v>55</v>
      </c>
      <c r="AT89" s="22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15" customHeight="1">
      <c r="B90" s="32"/>
      <c r="C90" s="27" t="s">
        <v>28</v>
      </c>
      <c r="L90" s="3" t="str">
        <f>IF(E14= "Vyplň údaj","",E14)</f>
        <v/>
      </c>
      <c r="AI90" s="27" t="s">
        <v>32</v>
      </c>
      <c r="AM90" s="222" t="str">
        <f>IF(E20="","",E20)</f>
        <v>Propos Liberec s.r.o.</v>
      </c>
      <c r="AN90" s="223"/>
      <c r="AO90" s="223"/>
      <c r="AP90" s="223"/>
      <c r="AR90" s="32"/>
      <c r="AS90" s="226"/>
      <c r="AT90" s="227"/>
      <c r="BD90" s="56"/>
    </row>
    <row r="91" spans="1:91" s="1" customFormat="1" ht="10.8" customHeight="1">
      <c r="B91" s="32"/>
      <c r="AR91" s="32"/>
      <c r="AS91" s="226"/>
      <c r="AT91" s="227"/>
      <c r="BD91" s="56"/>
    </row>
    <row r="92" spans="1:91" s="1" customFormat="1" ht="29.25" customHeight="1">
      <c r="B92" s="32"/>
      <c r="C92" s="228" t="s">
        <v>56</v>
      </c>
      <c r="D92" s="229"/>
      <c r="E92" s="229"/>
      <c r="F92" s="229"/>
      <c r="G92" s="229"/>
      <c r="H92" s="57"/>
      <c r="I92" s="230" t="s">
        <v>57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31" t="s">
        <v>58</v>
      </c>
      <c r="AH92" s="229"/>
      <c r="AI92" s="229"/>
      <c r="AJ92" s="229"/>
      <c r="AK92" s="229"/>
      <c r="AL92" s="229"/>
      <c r="AM92" s="229"/>
      <c r="AN92" s="230" t="s">
        <v>59</v>
      </c>
      <c r="AO92" s="229"/>
      <c r="AP92" s="232"/>
      <c r="AQ92" s="58" t="s">
        <v>60</v>
      </c>
      <c r="AR92" s="32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6">
        <f>ROUND(SUM(AG95:AG97),2)</f>
        <v>0</v>
      </c>
      <c r="AH94" s="236"/>
      <c r="AI94" s="236"/>
      <c r="AJ94" s="236"/>
      <c r="AK94" s="236"/>
      <c r="AL94" s="236"/>
      <c r="AM94" s="236"/>
      <c r="AN94" s="237">
        <f>SUM(AG94,AT94)</f>
        <v>0</v>
      </c>
      <c r="AO94" s="237"/>
      <c r="AP94" s="237"/>
      <c r="AQ94" s="67" t="s">
        <v>1</v>
      </c>
      <c r="AR94" s="63"/>
      <c r="AS94" s="68">
        <f>ROUND(SUM(AS95:AS97),2)</f>
        <v>0</v>
      </c>
      <c r="AT94" s="69">
        <f>ROUND(SUM(AV94:AW94),2)</f>
        <v>0</v>
      </c>
      <c r="AU94" s="70">
        <f>ROUND(SUM(AU95:AU97),5)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ROUND(SUM(AZ95:AZ97),2)</f>
        <v>0</v>
      </c>
      <c r="BA94" s="69">
        <f>ROUND(SUM(BA95:BA97),2)</f>
        <v>0</v>
      </c>
      <c r="BB94" s="69">
        <f>ROUND(SUM(BB95:BB97),2)</f>
        <v>0</v>
      </c>
      <c r="BC94" s="69">
        <f>ROUND(SUM(BC95:BC97),2)</f>
        <v>0</v>
      </c>
      <c r="BD94" s="71">
        <f>ROUND(SUM(BD95:BD97),2)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5</v>
      </c>
      <c r="BX94" s="72" t="s">
        <v>78</v>
      </c>
      <c r="CL94" s="72" t="s">
        <v>1</v>
      </c>
    </row>
    <row r="95" spans="1:91" s="6" customFormat="1" ht="16.5" customHeight="1">
      <c r="A95" s="74" t="s">
        <v>79</v>
      </c>
      <c r="B95" s="75"/>
      <c r="C95" s="76"/>
      <c r="D95" s="235" t="s">
        <v>80</v>
      </c>
      <c r="E95" s="235"/>
      <c r="F95" s="235"/>
      <c r="G95" s="235"/>
      <c r="H95" s="235"/>
      <c r="I95" s="77"/>
      <c r="J95" s="235" t="s">
        <v>81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3">
        <f>'01 - Plot z pletiva'!J30</f>
        <v>0</v>
      </c>
      <c r="AH95" s="234"/>
      <c r="AI95" s="234"/>
      <c r="AJ95" s="234"/>
      <c r="AK95" s="234"/>
      <c r="AL95" s="234"/>
      <c r="AM95" s="234"/>
      <c r="AN95" s="233">
        <f>SUM(AG95,AT95)</f>
        <v>0</v>
      </c>
      <c r="AO95" s="234"/>
      <c r="AP95" s="234"/>
      <c r="AQ95" s="78" t="s">
        <v>82</v>
      </c>
      <c r="AR95" s="75"/>
      <c r="AS95" s="79">
        <v>0</v>
      </c>
      <c r="AT95" s="80">
        <f>ROUND(SUM(AV95:AW95),2)</f>
        <v>0</v>
      </c>
      <c r="AU95" s="81">
        <f>'01 - Plot z pletiva'!P123</f>
        <v>0</v>
      </c>
      <c r="AV95" s="80">
        <f>'01 - Plot z pletiva'!J33</f>
        <v>0</v>
      </c>
      <c r="AW95" s="80">
        <f>'01 - Plot z pletiva'!J34</f>
        <v>0</v>
      </c>
      <c r="AX95" s="80">
        <f>'01 - Plot z pletiva'!J35</f>
        <v>0</v>
      </c>
      <c r="AY95" s="80">
        <f>'01 - Plot z pletiva'!J36</f>
        <v>0</v>
      </c>
      <c r="AZ95" s="80">
        <f>'01 - Plot z pletiva'!F33</f>
        <v>0</v>
      </c>
      <c r="BA95" s="80">
        <f>'01 - Plot z pletiva'!F34</f>
        <v>0</v>
      </c>
      <c r="BB95" s="80">
        <f>'01 - Plot z pletiva'!F35</f>
        <v>0</v>
      </c>
      <c r="BC95" s="80">
        <f>'01 - Plot z pletiva'!F36</f>
        <v>0</v>
      </c>
      <c r="BD95" s="82">
        <f>'01 - Plot z pletiva'!F37</f>
        <v>0</v>
      </c>
      <c r="BT95" s="83" t="s">
        <v>83</v>
      </c>
      <c r="BV95" s="83" t="s">
        <v>77</v>
      </c>
      <c r="BW95" s="83" t="s">
        <v>84</v>
      </c>
      <c r="BX95" s="83" t="s">
        <v>5</v>
      </c>
      <c r="CL95" s="83" t="s">
        <v>1</v>
      </c>
      <c r="CM95" s="83" t="s">
        <v>85</v>
      </c>
    </row>
    <row r="96" spans="1:91" s="6" customFormat="1" ht="16.5" customHeight="1">
      <c r="A96" s="74" t="s">
        <v>79</v>
      </c>
      <c r="B96" s="75"/>
      <c r="C96" s="76"/>
      <c r="D96" s="235" t="s">
        <v>86</v>
      </c>
      <c r="E96" s="235"/>
      <c r="F96" s="235"/>
      <c r="G96" s="235"/>
      <c r="H96" s="235"/>
      <c r="I96" s="77"/>
      <c r="J96" s="235" t="s">
        <v>87</v>
      </c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3">
        <f>'02 - Kanalizační a vodovo...'!J30</f>
        <v>0</v>
      </c>
      <c r="AH96" s="234"/>
      <c r="AI96" s="234"/>
      <c r="AJ96" s="234"/>
      <c r="AK96" s="234"/>
      <c r="AL96" s="234"/>
      <c r="AM96" s="234"/>
      <c r="AN96" s="233">
        <f>SUM(AG96,AT96)</f>
        <v>0</v>
      </c>
      <c r="AO96" s="234"/>
      <c r="AP96" s="234"/>
      <c r="AQ96" s="78" t="s">
        <v>82</v>
      </c>
      <c r="AR96" s="75"/>
      <c r="AS96" s="79">
        <v>0</v>
      </c>
      <c r="AT96" s="80">
        <f>ROUND(SUM(AV96:AW96),2)</f>
        <v>0</v>
      </c>
      <c r="AU96" s="81">
        <f>'02 - Kanalizační a vodovo...'!P123</f>
        <v>0</v>
      </c>
      <c r="AV96" s="80">
        <f>'02 - Kanalizační a vodovo...'!J33</f>
        <v>0</v>
      </c>
      <c r="AW96" s="80">
        <f>'02 - Kanalizační a vodovo...'!J34</f>
        <v>0</v>
      </c>
      <c r="AX96" s="80">
        <f>'02 - Kanalizační a vodovo...'!J35</f>
        <v>0</v>
      </c>
      <c r="AY96" s="80">
        <f>'02 - Kanalizační a vodovo...'!J36</f>
        <v>0</v>
      </c>
      <c r="AZ96" s="80">
        <f>'02 - Kanalizační a vodovo...'!F33</f>
        <v>0</v>
      </c>
      <c r="BA96" s="80">
        <f>'02 - Kanalizační a vodovo...'!F34</f>
        <v>0</v>
      </c>
      <c r="BB96" s="80">
        <f>'02 - Kanalizační a vodovo...'!F35</f>
        <v>0</v>
      </c>
      <c r="BC96" s="80">
        <f>'02 - Kanalizační a vodovo...'!F36</f>
        <v>0</v>
      </c>
      <c r="BD96" s="82">
        <f>'02 - Kanalizační a vodovo...'!F37</f>
        <v>0</v>
      </c>
      <c r="BT96" s="83" t="s">
        <v>83</v>
      </c>
      <c r="BV96" s="83" t="s">
        <v>77</v>
      </c>
      <c r="BW96" s="83" t="s">
        <v>88</v>
      </c>
      <c r="BX96" s="83" t="s">
        <v>5</v>
      </c>
      <c r="CL96" s="83" t="s">
        <v>1</v>
      </c>
      <c r="CM96" s="83" t="s">
        <v>85</v>
      </c>
    </row>
    <row r="97" spans="1:91" s="6" customFormat="1" ht="16.5" customHeight="1">
      <c r="A97" s="74" t="s">
        <v>79</v>
      </c>
      <c r="B97" s="75"/>
      <c r="C97" s="76"/>
      <c r="D97" s="235" t="s">
        <v>89</v>
      </c>
      <c r="E97" s="235"/>
      <c r="F97" s="235"/>
      <c r="G97" s="235"/>
      <c r="H97" s="235"/>
      <c r="I97" s="77"/>
      <c r="J97" s="235" t="s">
        <v>90</v>
      </c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3">
        <f>'00 - Přípravné zemní práce'!J30</f>
        <v>0</v>
      </c>
      <c r="AH97" s="234"/>
      <c r="AI97" s="234"/>
      <c r="AJ97" s="234"/>
      <c r="AK97" s="234"/>
      <c r="AL97" s="234"/>
      <c r="AM97" s="234"/>
      <c r="AN97" s="233">
        <f>SUM(AG97,AT97)</f>
        <v>0</v>
      </c>
      <c r="AO97" s="234"/>
      <c r="AP97" s="234"/>
      <c r="AQ97" s="78" t="s">
        <v>82</v>
      </c>
      <c r="AR97" s="75"/>
      <c r="AS97" s="84">
        <v>0</v>
      </c>
      <c r="AT97" s="85">
        <f>ROUND(SUM(AV97:AW97),2)</f>
        <v>0</v>
      </c>
      <c r="AU97" s="86">
        <f>'00 - Přípravné zemní práce'!P120</f>
        <v>0</v>
      </c>
      <c r="AV97" s="85">
        <f>'00 - Přípravné zemní práce'!J33</f>
        <v>0</v>
      </c>
      <c r="AW97" s="85">
        <f>'00 - Přípravné zemní práce'!J34</f>
        <v>0</v>
      </c>
      <c r="AX97" s="85">
        <f>'00 - Přípravné zemní práce'!J35</f>
        <v>0</v>
      </c>
      <c r="AY97" s="85">
        <f>'00 - Přípravné zemní práce'!J36</f>
        <v>0</v>
      </c>
      <c r="AZ97" s="85">
        <f>'00 - Přípravné zemní práce'!F33</f>
        <v>0</v>
      </c>
      <c r="BA97" s="85">
        <f>'00 - Přípravné zemní práce'!F34</f>
        <v>0</v>
      </c>
      <c r="BB97" s="85">
        <f>'00 - Přípravné zemní práce'!F35</f>
        <v>0</v>
      </c>
      <c r="BC97" s="85">
        <f>'00 - Přípravné zemní práce'!F36</f>
        <v>0</v>
      </c>
      <c r="BD97" s="87">
        <f>'00 - Přípravné zemní práce'!F37</f>
        <v>0</v>
      </c>
      <c r="BT97" s="83" t="s">
        <v>83</v>
      </c>
      <c r="BV97" s="83" t="s">
        <v>77</v>
      </c>
      <c r="BW97" s="83" t="s">
        <v>91</v>
      </c>
      <c r="BX97" s="83" t="s">
        <v>5</v>
      </c>
      <c r="CL97" s="83" t="s">
        <v>1</v>
      </c>
      <c r="CM97" s="83" t="s">
        <v>85</v>
      </c>
    </row>
    <row r="98" spans="1:91" s="1" customFormat="1" ht="30" customHeight="1">
      <c r="B98" s="32"/>
      <c r="AR98" s="32"/>
    </row>
    <row r="99" spans="1:91" s="1" customFormat="1" ht="6.9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2"/>
    </row>
  </sheetData>
  <sheetProtection algorithmName="SHA-512" hashValue="7KMHYXMh4DWj4DxTSf/resgDOk3ecIaKTZAH/LEmazbeRbwvnAbFcEYCaZ9oYD9AA/9xQlDiFe6ixnoEBhJciw==" saltValue="bbQIl/Fp4/1Eg9t/5+s1zSxUiTb8B1xlLrKjVMtmmg4mLfJByZuRW0eFosnHm04qxXGYae0ehpFwBEoreV6QDQ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Plot z pletiva'!C2" display="/" xr:uid="{00000000-0004-0000-0000-000000000000}"/>
    <hyperlink ref="A96" location="'02 - Kanalizační a vodovo...'!C2" display="/" xr:uid="{00000000-0004-0000-0000-000001000000}"/>
    <hyperlink ref="A97" location="'00 - Přípravné zemní práce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84</v>
      </c>
      <c r="AZ2" s="88" t="s">
        <v>92</v>
      </c>
      <c r="BA2" s="88" t="s">
        <v>1</v>
      </c>
      <c r="BB2" s="88" t="s">
        <v>1</v>
      </c>
      <c r="BC2" s="88" t="s">
        <v>93</v>
      </c>
      <c r="BD2" s="88" t="s">
        <v>85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56" ht="24.9" customHeight="1">
      <c r="B4" s="20"/>
      <c r="D4" s="21" t="s">
        <v>94</v>
      </c>
      <c r="L4" s="20"/>
      <c r="M4" s="89" t="s">
        <v>10</v>
      </c>
      <c r="AT4" s="17" t="s">
        <v>4</v>
      </c>
    </row>
    <row r="5" spans="2:56" ht="6.9" customHeight="1">
      <c r="B5" s="20"/>
      <c r="L5" s="20"/>
    </row>
    <row r="6" spans="2:56" ht="12" customHeight="1">
      <c r="B6" s="20"/>
      <c r="D6" s="27" t="s">
        <v>16</v>
      </c>
      <c r="L6" s="20"/>
    </row>
    <row r="7" spans="2:56" ht="16.5" customHeight="1">
      <c r="B7" s="20"/>
      <c r="E7" s="238" t="str">
        <f>'Rekapitulace stavby'!K6</f>
        <v>Stavební práce na pozemku - obec Vítězná, ppč 60 KÚ Kocléřov</v>
      </c>
      <c r="F7" s="239"/>
      <c r="G7" s="239"/>
      <c r="H7" s="239"/>
      <c r="L7" s="20"/>
    </row>
    <row r="8" spans="2:56" s="1" customFormat="1" ht="12" customHeight="1">
      <c r="B8" s="32"/>
      <c r="D8" s="27" t="s">
        <v>95</v>
      </c>
      <c r="L8" s="32"/>
    </row>
    <row r="9" spans="2:56" s="1" customFormat="1" ht="16.5" customHeight="1">
      <c r="B9" s="32"/>
      <c r="E9" s="219" t="s">
        <v>96</v>
      </c>
      <c r="F9" s="240"/>
      <c r="G9" s="240"/>
      <c r="H9" s="240"/>
      <c r="L9" s="32"/>
    </row>
    <row r="10" spans="2:56" s="1" customFormat="1" ht="10.199999999999999">
      <c r="B10" s="32"/>
      <c r="L10" s="32"/>
    </row>
    <row r="11" spans="2:5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5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12. 6. 2024</v>
      </c>
      <c r="L12" s="32"/>
    </row>
    <row r="13" spans="2:56" s="1" customFormat="1" ht="10.8" customHeight="1">
      <c r="B13" s="32"/>
      <c r="L13" s="32"/>
    </row>
    <row r="14" spans="2:5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56" s="1" customFormat="1" ht="18" customHeight="1">
      <c r="B15" s="32"/>
      <c r="E15" s="25" t="str">
        <f>IF('Rekapitulace stavby'!E11="","",'Rekapitulace stavby'!E11)</f>
        <v>manželé Nosálkovi</v>
      </c>
      <c r="I15" s="27" t="s">
        <v>27</v>
      </c>
      <c r="J15" s="25" t="str">
        <f>IF('Rekapitulace stavby'!AN11="","",'Rekapitulace stavby'!AN11)</f>
        <v/>
      </c>
      <c r="L15" s="32"/>
    </row>
    <row r="16" spans="2:5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03"/>
      <c r="G18" s="203"/>
      <c r="H18" s="203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90"/>
      <c r="E27" s="208" t="s">
        <v>1</v>
      </c>
      <c r="F27" s="208"/>
      <c r="G27" s="208"/>
      <c r="H27" s="208"/>
      <c r="L27" s="90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35</v>
      </c>
      <c r="J30" s="66">
        <f>ROUND(J123,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2">
        <f>ROUND((SUM(BE123:BE202)),  2)</f>
        <v>0</v>
      </c>
      <c r="I33" s="93">
        <v>0.21</v>
      </c>
      <c r="J33" s="92">
        <f>ROUND(((SUM(BE123:BE202))*I33),  2)</f>
        <v>0</v>
      </c>
      <c r="L33" s="32"/>
    </row>
    <row r="34" spans="2:12" s="1" customFormat="1" ht="14.4" customHeight="1">
      <c r="B34" s="32"/>
      <c r="E34" s="27" t="s">
        <v>41</v>
      </c>
      <c r="F34" s="92">
        <f>ROUND((SUM(BF123:BF202)),  2)</f>
        <v>0</v>
      </c>
      <c r="I34" s="93">
        <v>0.12</v>
      </c>
      <c r="J34" s="92">
        <f>ROUND(((SUM(BF123:BF202))*I34),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2">
        <f>ROUND((SUM(BG123:BG202)),  2)</f>
        <v>0</v>
      </c>
      <c r="I35" s="93">
        <v>0.21</v>
      </c>
      <c r="J35" s="92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2">
        <f>ROUND((SUM(BH123:BH202)),  2)</f>
        <v>0</v>
      </c>
      <c r="I36" s="93">
        <v>0.12</v>
      </c>
      <c r="J36" s="92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2">
        <f>ROUND((SUM(BI123:BI202)),  2)</f>
        <v>0</v>
      </c>
      <c r="I37" s="93">
        <v>0</v>
      </c>
      <c r="J37" s="92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4"/>
      <c r="D39" s="95" t="s">
        <v>45</v>
      </c>
      <c r="E39" s="57"/>
      <c r="F39" s="57"/>
      <c r="G39" s="96" t="s">
        <v>46</v>
      </c>
      <c r="H39" s="97" t="s">
        <v>47</v>
      </c>
      <c r="I39" s="57"/>
      <c r="J39" s="98">
        <f>SUM(J30:J37)</f>
        <v>0</v>
      </c>
      <c r="K39" s="99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100" t="s">
        <v>51</v>
      </c>
      <c r="G61" s="43" t="s">
        <v>50</v>
      </c>
      <c r="H61" s="34"/>
      <c r="I61" s="34"/>
      <c r="J61" s="101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100" t="s">
        <v>51</v>
      </c>
      <c r="G76" s="43" t="s">
        <v>50</v>
      </c>
      <c r="H76" s="34"/>
      <c r="I76" s="34"/>
      <c r="J76" s="101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8" t="str">
        <f>E7</f>
        <v>Stavební práce na pozemku - obec Vítězná, ppč 60 KÚ Kocléřov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95</v>
      </c>
      <c r="L86" s="32"/>
    </row>
    <row r="87" spans="2:47" s="1" customFormat="1" ht="16.5" customHeight="1">
      <c r="B87" s="32"/>
      <c r="E87" s="219" t="str">
        <f>E9</f>
        <v>01 - Plot z pletiva</v>
      </c>
      <c r="F87" s="240"/>
      <c r="G87" s="240"/>
      <c r="H87" s="240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12. 6. 2024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manželé Nosálkovi</v>
      </c>
      <c r="I91" s="27" t="s">
        <v>30</v>
      </c>
      <c r="J91" s="30" t="str">
        <f>E21</f>
        <v xml:space="preserve"> 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32</v>
      </c>
      <c r="J92" s="30" t="str">
        <f>E24</f>
        <v>Propos Liberec 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98</v>
      </c>
      <c r="D94" s="94"/>
      <c r="E94" s="94"/>
      <c r="F94" s="94"/>
      <c r="G94" s="94"/>
      <c r="H94" s="94"/>
      <c r="I94" s="94"/>
      <c r="J94" s="103" t="s">
        <v>99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4" t="s">
        <v>100</v>
      </c>
      <c r="J96" s="66">
        <f>J123</f>
        <v>0</v>
      </c>
      <c r="L96" s="32"/>
      <c r="AU96" s="17" t="s">
        <v>101</v>
      </c>
    </row>
    <row r="97" spans="2:12" s="8" customFormat="1" ht="24.9" customHeight="1">
      <c r="B97" s="105"/>
      <c r="D97" s="106" t="s">
        <v>102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customHeight="1">
      <c r="B98" s="109"/>
      <c r="D98" s="110" t="s">
        <v>103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95" customHeight="1">
      <c r="B99" s="109"/>
      <c r="D99" s="110" t="s">
        <v>104</v>
      </c>
      <c r="E99" s="111"/>
      <c r="F99" s="111"/>
      <c r="G99" s="111"/>
      <c r="H99" s="111"/>
      <c r="I99" s="111"/>
      <c r="J99" s="112">
        <f>J144</f>
        <v>0</v>
      </c>
      <c r="L99" s="109"/>
    </row>
    <row r="100" spans="2:12" s="9" customFormat="1" ht="19.95" customHeight="1">
      <c r="B100" s="109"/>
      <c r="D100" s="110" t="s">
        <v>105</v>
      </c>
      <c r="E100" s="111"/>
      <c r="F100" s="111"/>
      <c r="G100" s="111"/>
      <c r="H100" s="111"/>
      <c r="I100" s="111"/>
      <c r="J100" s="112">
        <f>J193</f>
        <v>0</v>
      </c>
      <c r="L100" s="109"/>
    </row>
    <row r="101" spans="2:12" s="8" customFormat="1" ht="24.9" customHeight="1">
      <c r="B101" s="105"/>
      <c r="D101" s="106" t="s">
        <v>106</v>
      </c>
      <c r="E101" s="107"/>
      <c r="F101" s="107"/>
      <c r="G101" s="107"/>
      <c r="H101" s="107"/>
      <c r="I101" s="107"/>
      <c r="J101" s="108">
        <f>J195</f>
        <v>0</v>
      </c>
      <c r="L101" s="105"/>
    </row>
    <row r="102" spans="2:12" s="9" customFormat="1" ht="19.95" customHeight="1">
      <c r="B102" s="109"/>
      <c r="D102" s="110" t="s">
        <v>107</v>
      </c>
      <c r="E102" s="111"/>
      <c r="F102" s="111"/>
      <c r="G102" s="111"/>
      <c r="H102" s="111"/>
      <c r="I102" s="111"/>
      <c r="J102" s="112">
        <f>J196</f>
        <v>0</v>
      </c>
      <c r="L102" s="109"/>
    </row>
    <row r="103" spans="2:12" s="9" customFormat="1" ht="19.95" customHeight="1">
      <c r="B103" s="109"/>
      <c r="D103" s="110" t="s">
        <v>108</v>
      </c>
      <c r="E103" s="111"/>
      <c r="F103" s="111"/>
      <c r="G103" s="111"/>
      <c r="H103" s="111"/>
      <c r="I103" s="111"/>
      <c r="J103" s="112">
        <f>J200</f>
        <v>0</v>
      </c>
      <c r="L103" s="109"/>
    </row>
    <row r="104" spans="2:12" s="1" customFormat="1" ht="21.75" customHeight="1">
      <c r="B104" s="32"/>
      <c r="L104" s="32"/>
    </row>
    <row r="105" spans="2:12" s="1" customFormat="1" ht="6.9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" customHeight="1">
      <c r="B110" s="32"/>
      <c r="C110" s="21" t="s">
        <v>109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38" t="str">
        <f>E7</f>
        <v>Stavební práce na pozemku - obec Vítězná, ppč 60 KÚ Kocléřov</v>
      </c>
      <c r="F113" s="239"/>
      <c r="G113" s="239"/>
      <c r="H113" s="239"/>
      <c r="L113" s="32"/>
    </row>
    <row r="114" spans="2:65" s="1" customFormat="1" ht="12" customHeight="1">
      <c r="B114" s="32"/>
      <c r="C114" s="27" t="s">
        <v>95</v>
      </c>
      <c r="L114" s="32"/>
    </row>
    <row r="115" spans="2:65" s="1" customFormat="1" ht="16.5" customHeight="1">
      <c r="B115" s="32"/>
      <c r="E115" s="219" t="str">
        <f>E9</f>
        <v>01 - Plot z pletiva</v>
      </c>
      <c r="F115" s="240"/>
      <c r="G115" s="240"/>
      <c r="H115" s="240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 xml:space="preserve"> </v>
      </c>
      <c r="I117" s="27" t="s">
        <v>22</v>
      </c>
      <c r="J117" s="52" t="str">
        <f>IF(J12="","",J12)</f>
        <v>12. 6. 2024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24</v>
      </c>
      <c r="F119" s="25" t="str">
        <f>E15</f>
        <v>manželé Nosálkovi</v>
      </c>
      <c r="I119" s="27" t="s">
        <v>30</v>
      </c>
      <c r="J119" s="30" t="str">
        <f>E21</f>
        <v xml:space="preserve"> </v>
      </c>
      <c r="L119" s="32"/>
    </row>
    <row r="120" spans="2:65" s="1" customFormat="1" ht="15.15" customHeight="1">
      <c r="B120" s="32"/>
      <c r="C120" s="27" t="s">
        <v>28</v>
      </c>
      <c r="F120" s="25" t="str">
        <f>IF(E18="","",E18)</f>
        <v>Vyplň údaj</v>
      </c>
      <c r="I120" s="27" t="s">
        <v>32</v>
      </c>
      <c r="J120" s="30" t="str">
        <f>E24</f>
        <v>Propos Liberec s.r.o.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3"/>
      <c r="C122" s="114" t="s">
        <v>110</v>
      </c>
      <c r="D122" s="115" t="s">
        <v>60</v>
      </c>
      <c r="E122" s="115" t="s">
        <v>56</v>
      </c>
      <c r="F122" s="115" t="s">
        <v>57</v>
      </c>
      <c r="G122" s="115" t="s">
        <v>111</v>
      </c>
      <c r="H122" s="115" t="s">
        <v>112</v>
      </c>
      <c r="I122" s="115" t="s">
        <v>113</v>
      </c>
      <c r="J122" s="115" t="s">
        <v>99</v>
      </c>
      <c r="K122" s="116" t="s">
        <v>114</v>
      </c>
      <c r="L122" s="113"/>
      <c r="M122" s="59" t="s">
        <v>1</v>
      </c>
      <c r="N122" s="60" t="s">
        <v>39</v>
      </c>
      <c r="O122" s="60" t="s">
        <v>115</v>
      </c>
      <c r="P122" s="60" t="s">
        <v>116</v>
      </c>
      <c r="Q122" s="60" t="s">
        <v>117</v>
      </c>
      <c r="R122" s="60" t="s">
        <v>118</v>
      </c>
      <c r="S122" s="60" t="s">
        <v>119</v>
      </c>
      <c r="T122" s="61" t="s">
        <v>120</v>
      </c>
    </row>
    <row r="123" spans="2:65" s="1" customFormat="1" ht="22.8" customHeight="1">
      <c r="B123" s="32"/>
      <c r="C123" s="64" t="s">
        <v>121</v>
      </c>
      <c r="J123" s="117">
        <f>BK123</f>
        <v>0</v>
      </c>
      <c r="L123" s="32"/>
      <c r="M123" s="62"/>
      <c r="N123" s="53"/>
      <c r="O123" s="53"/>
      <c r="P123" s="118">
        <f>P124+P195</f>
        <v>0</v>
      </c>
      <c r="Q123" s="53"/>
      <c r="R123" s="118">
        <f>R124+R195</f>
        <v>8.7199750000000016</v>
      </c>
      <c r="S123" s="53"/>
      <c r="T123" s="119">
        <f>T124+T195</f>
        <v>0</v>
      </c>
      <c r="AT123" s="17" t="s">
        <v>74</v>
      </c>
      <c r="AU123" s="17" t="s">
        <v>101</v>
      </c>
      <c r="BK123" s="120">
        <f>BK124+BK195</f>
        <v>0</v>
      </c>
    </row>
    <row r="124" spans="2:65" s="11" customFormat="1" ht="25.95" customHeight="1">
      <c r="B124" s="121"/>
      <c r="D124" s="122" t="s">
        <v>74</v>
      </c>
      <c r="E124" s="123" t="s">
        <v>122</v>
      </c>
      <c r="F124" s="123" t="s">
        <v>123</v>
      </c>
      <c r="I124" s="124"/>
      <c r="J124" s="125">
        <f>BK124</f>
        <v>0</v>
      </c>
      <c r="L124" s="121"/>
      <c r="M124" s="126"/>
      <c r="P124" s="127">
        <f>P125+P144+P193</f>
        <v>0</v>
      </c>
      <c r="R124" s="127">
        <f>R125+R144+R193</f>
        <v>8.7195750000000007</v>
      </c>
      <c r="T124" s="128">
        <f>T125+T144+T193</f>
        <v>0</v>
      </c>
      <c r="AR124" s="122" t="s">
        <v>83</v>
      </c>
      <c r="AT124" s="129" t="s">
        <v>74</v>
      </c>
      <c r="AU124" s="129" t="s">
        <v>75</v>
      </c>
      <c r="AY124" s="122" t="s">
        <v>124</v>
      </c>
      <c r="BK124" s="130">
        <f>BK125+BK144+BK193</f>
        <v>0</v>
      </c>
    </row>
    <row r="125" spans="2:65" s="11" customFormat="1" ht="22.8" customHeight="1">
      <c r="B125" s="121"/>
      <c r="D125" s="122" t="s">
        <v>74</v>
      </c>
      <c r="E125" s="131" t="s">
        <v>83</v>
      </c>
      <c r="F125" s="131" t="s">
        <v>125</v>
      </c>
      <c r="I125" s="124"/>
      <c r="J125" s="132">
        <f>BK125</f>
        <v>0</v>
      </c>
      <c r="L125" s="121"/>
      <c r="M125" s="126"/>
      <c r="P125" s="127">
        <f>SUM(P126:P143)</f>
        <v>0</v>
      </c>
      <c r="R125" s="127">
        <f>SUM(R126:R143)</f>
        <v>0</v>
      </c>
      <c r="T125" s="128">
        <f>SUM(T126:T143)</f>
        <v>0</v>
      </c>
      <c r="AR125" s="122" t="s">
        <v>83</v>
      </c>
      <c r="AT125" s="129" t="s">
        <v>74</v>
      </c>
      <c r="AU125" s="129" t="s">
        <v>83</v>
      </c>
      <c r="AY125" s="122" t="s">
        <v>124</v>
      </c>
      <c r="BK125" s="130">
        <f>SUM(BK126:BK143)</f>
        <v>0</v>
      </c>
    </row>
    <row r="126" spans="2:65" s="1" customFormat="1" ht="16.5" customHeight="1">
      <c r="B126" s="32"/>
      <c r="C126" s="133" t="s">
        <v>83</v>
      </c>
      <c r="D126" s="133" t="s">
        <v>126</v>
      </c>
      <c r="E126" s="134" t="s">
        <v>127</v>
      </c>
      <c r="F126" s="135" t="s">
        <v>128</v>
      </c>
      <c r="G126" s="136" t="s">
        <v>129</v>
      </c>
      <c r="H126" s="137">
        <v>175</v>
      </c>
      <c r="I126" s="138"/>
      <c r="J126" s="139">
        <f>ROUND(I126*H126,2)</f>
        <v>0</v>
      </c>
      <c r="K126" s="135" t="s">
        <v>1</v>
      </c>
      <c r="L126" s="32"/>
      <c r="M126" s="140" t="s">
        <v>1</v>
      </c>
      <c r="N126" s="141" t="s">
        <v>40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130</v>
      </c>
      <c r="AT126" s="144" t="s">
        <v>126</v>
      </c>
      <c r="AU126" s="144" t="s">
        <v>85</v>
      </c>
      <c r="AY126" s="17" t="s">
        <v>124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83</v>
      </c>
      <c r="BK126" s="145">
        <f>ROUND(I126*H126,2)</f>
        <v>0</v>
      </c>
      <c r="BL126" s="17" t="s">
        <v>130</v>
      </c>
      <c r="BM126" s="144" t="s">
        <v>131</v>
      </c>
    </row>
    <row r="127" spans="2:65" s="12" customFormat="1" ht="10.199999999999999">
      <c r="B127" s="146"/>
      <c r="D127" s="147" t="s">
        <v>132</v>
      </c>
      <c r="E127" s="148" t="s">
        <v>1</v>
      </c>
      <c r="F127" s="149" t="s">
        <v>133</v>
      </c>
      <c r="H127" s="148" t="s">
        <v>1</v>
      </c>
      <c r="I127" s="150"/>
      <c r="L127" s="146"/>
      <c r="M127" s="151"/>
      <c r="T127" s="152"/>
      <c r="AT127" s="148" t="s">
        <v>132</v>
      </c>
      <c r="AU127" s="148" t="s">
        <v>85</v>
      </c>
      <c r="AV127" s="12" t="s">
        <v>83</v>
      </c>
      <c r="AW127" s="12" t="s">
        <v>31</v>
      </c>
      <c r="AX127" s="12" t="s">
        <v>75</v>
      </c>
      <c r="AY127" s="148" t="s">
        <v>124</v>
      </c>
    </row>
    <row r="128" spans="2:65" s="13" customFormat="1" ht="10.199999999999999">
      <c r="B128" s="153"/>
      <c r="D128" s="147" t="s">
        <v>132</v>
      </c>
      <c r="E128" s="154" t="s">
        <v>1</v>
      </c>
      <c r="F128" s="155" t="s">
        <v>134</v>
      </c>
      <c r="H128" s="156">
        <v>175</v>
      </c>
      <c r="I128" s="157"/>
      <c r="L128" s="153"/>
      <c r="M128" s="158"/>
      <c r="T128" s="159"/>
      <c r="AT128" s="154" t="s">
        <v>132</v>
      </c>
      <c r="AU128" s="154" t="s">
        <v>85</v>
      </c>
      <c r="AV128" s="13" t="s">
        <v>85</v>
      </c>
      <c r="AW128" s="13" t="s">
        <v>31</v>
      </c>
      <c r="AX128" s="13" t="s">
        <v>75</v>
      </c>
      <c r="AY128" s="154" t="s">
        <v>124</v>
      </c>
    </row>
    <row r="129" spans="2:65" s="14" customFormat="1" ht="10.199999999999999">
      <c r="B129" s="160"/>
      <c r="D129" s="147" t="s">
        <v>132</v>
      </c>
      <c r="E129" s="161" t="s">
        <v>1</v>
      </c>
      <c r="F129" s="162" t="s">
        <v>135</v>
      </c>
      <c r="H129" s="163">
        <v>175</v>
      </c>
      <c r="I129" s="164"/>
      <c r="L129" s="160"/>
      <c r="M129" s="165"/>
      <c r="T129" s="166"/>
      <c r="AT129" s="161" t="s">
        <v>132</v>
      </c>
      <c r="AU129" s="161" t="s">
        <v>85</v>
      </c>
      <c r="AV129" s="14" t="s">
        <v>130</v>
      </c>
      <c r="AW129" s="14" t="s">
        <v>31</v>
      </c>
      <c r="AX129" s="14" t="s">
        <v>83</v>
      </c>
      <c r="AY129" s="161" t="s">
        <v>124</v>
      </c>
    </row>
    <row r="130" spans="2:65" s="1" customFormat="1" ht="24.15" customHeight="1">
      <c r="B130" s="32"/>
      <c r="C130" s="133" t="s">
        <v>85</v>
      </c>
      <c r="D130" s="133" t="s">
        <v>126</v>
      </c>
      <c r="E130" s="134" t="s">
        <v>136</v>
      </c>
      <c r="F130" s="135" t="s">
        <v>137</v>
      </c>
      <c r="G130" s="136" t="s">
        <v>138</v>
      </c>
      <c r="H130" s="137">
        <v>93.8</v>
      </c>
      <c r="I130" s="138"/>
      <c r="J130" s="139">
        <f>ROUND(I130*H130,2)</f>
        <v>0</v>
      </c>
      <c r="K130" s="135" t="s">
        <v>139</v>
      </c>
      <c r="L130" s="32"/>
      <c r="M130" s="140" t="s">
        <v>1</v>
      </c>
      <c r="N130" s="141" t="s">
        <v>40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130</v>
      </c>
      <c r="AT130" s="144" t="s">
        <v>126</v>
      </c>
      <c r="AU130" s="144" t="s">
        <v>85</v>
      </c>
      <c r="AY130" s="17" t="s">
        <v>124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83</v>
      </c>
      <c r="BK130" s="145">
        <f>ROUND(I130*H130,2)</f>
        <v>0</v>
      </c>
      <c r="BL130" s="17" t="s">
        <v>130</v>
      </c>
      <c r="BM130" s="144" t="s">
        <v>140</v>
      </c>
    </row>
    <row r="131" spans="2:65" s="1" customFormat="1" ht="38.4">
      <c r="B131" s="32"/>
      <c r="D131" s="147" t="s">
        <v>141</v>
      </c>
      <c r="F131" s="167" t="s">
        <v>142</v>
      </c>
      <c r="I131" s="168"/>
      <c r="L131" s="32"/>
      <c r="M131" s="169"/>
      <c r="T131" s="56"/>
      <c r="AT131" s="17" t="s">
        <v>141</v>
      </c>
      <c r="AU131" s="17" t="s">
        <v>85</v>
      </c>
    </row>
    <row r="132" spans="2:65" s="12" customFormat="1" ht="10.199999999999999">
      <c r="B132" s="146"/>
      <c r="D132" s="147" t="s">
        <v>132</v>
      </c>
      <c r="E132" s="148" t="s">
        <v>1</v>
      </c>
      <c r="F132" s="149" t="s">
        <v>143</v>
      </c>
      <c r="H132" s="148" t="s">
        <v>1</v>
      </c>
      <c r="I132" s="150"/>
      <c r="L132" s="146"/>
      <c r="M132" s="151"/>
      <c r="T132" s="152"/>
      <c r="AT132" s="148" t="s">
        <v>132</v>
      </c>
      <c r="AU132" s="148" t="s">
        <v>85</v>
      </c>
      <c r="AV132" s="12" t="s">
        <v>83</v>
      </c>
      <c r="AW132" s="12" t="s">
        <v>31</v>
      </c>
      <c r="AX132" s="12" t="s">
        <v>75</v>
      </c>
      <c r="AY132" s="148" t="s">
        <v>124</v>
      </c>
    </row>
    <row r="133" spans="2:65" s="13" customFormat="1" ht="10.199999999999999">
      <c r="B133" s="153"/>
      <c r="D133" s="147" t="s">
        <v>132</v>
      </c>
      <c r="E133" s="154" t="s">
        <v>1</v>
      </c>
      <c r="F133" s="155" t="s">
        <v>144</v>
      </c>
      <c r="H133" s="156">
        <v>49</v>
      </c>
      <c r="I133" s="157"/>
      <c r="L133" s="153"/>
      <c r="M133" s="158"/>
      <c r="T133" s="159"/>
      <c r="AT133" s="154" t="s">
        <v>132</v>
      </c>
      <c r="AU133" s="154" t="s">
        <v>85</v>
      </c>
      <c r="AV133" s="13" t="s">
        <v>85</v>
      </c>
      <c r="AW133" s="13" t="s">
        <v>31</v>
      </c>
      <c r="AX133" s="13" t="s">
        <v>75</v>
      </c>
      <c r="AY133" s="154" t="s">
        <v>124</v>
      </c>
    </row>
    <row r="134" spans="2:65" s="13" customFormat="1" ht="10.199999999999999">
      <c r="B134" s="153"/>
      <c r="D134" s="147" t="s">
        <v>132</v>
      </c>
      <c r="E134" s="154" t="s">
        <v>1</v>
      </c>
      <c r="F134" s="155" t="s">
        <v>145</v>
      </c>
      <c r="H134" s="156">
        <v>2.8</v>
      </c>
      <c r="I134" s="157"/>
      <c r="L134" s="153"/>
      <c r="M134" s="158"/>
      <c r="T134" s="159"/>
      <c r="AT134" s="154" t="s">
        <v>132</v>
      </c>
      <c r="AU134" s="154" t="s">
        <v>85</v>
      </c>
      <c r="AV134" s="13" t="s">
        <v>85</v>
      </c>
      <c r="AW134" s="13" t="s">
        <v>31</v>
      </c>
      <c r="AX134" s="13" t="s">
        <v>75</v>
      </c>
      <c r="AY134" s="154" t="s">
        <v>124</v>
      </c>
    </row>
    <row r="135" spans="2:65" s="13" customFormat="1" ht="10.199999999999999">
      <c r="B135" s="153"/>
      <c r="D135" s="147" t="s">
        <v>132</v>
      </c>
      <c r="E135" s="154" t="s">
        <v>1</v>
      </c>
      <c r="F135" s="155" t="s">
        <v>146</v>
      </c>
      <c r="H135" s="156">
        <v>3.5</v>
      </c>
      <c r="I135" s="157"/>
      <c r="L135" s="153"/>
      <c r="M135" s="158"/>
      <c r="T135" s="159"/>
      <c r="AT135" s="154" t="s">
        <v>132</v>
      </c>
      <c r="AU135" s="154" t="s">
        <v>85</v>
      </c>
      <c r="AV135" s="13" t="s">
        <v>85</v>
      </c>
      <c r="AW135" s="13" t="s">
        <v>31</v>
      </c>
      <c r="AX135" s="13" t="s">
        <v>75</v>
      </c>
      <c r="AY135" s="154" t="s">
        <v>124</v>
      </c>
    </row>
    <row r="136" spans="2:65" s="15" customFormat="1" ht="10.199999999999999">
      <c r="B136" s="170"/>
      <c r="D136" s="147" t="s">
        <v>132</v>
      </c>
      <c r="E136" s="171" t="s">
        <v>1</v>
      </c>
      <c r="F136" s="172" t="s">
        <v>147</v>
      </c>
      <c r="H136" s="173">
        <v>55.3</v>
      </c>
      <c r="I136" s="174"/>
      <c r="L136" s="170"/>
      <c r="M136" s="175"/>
      <c r="T136" s="176"/>
      <c r="AT136" s="171" t="s">
        <v>132</v>
      </c>
      <c r="AU136" s="171" t="s">
        <v>85</v>
      </c>
      <c r="AV136" s="15" t="s">
        <v>148</v>
      </c>
      <c r="AW136" s="15" t="s">
        <v>31</v>
      </c>
      <c r="AX136" s="15" t="s">
        <v>75</v>
      </c>
      <c r="AY136" s="171" t="s">
        <v>124</v>
      </c>
    </row>
    <row r="137" spans="2:65" s="12" customFormat="1" ht="10.199999999999999">
      <c r="B137" s="146"/>
      <c r="D137" s="147" t="s">
        <v>132</v>
      </c>
      <c r="E137" s="148" t="s">
        <v>1</v>
      </c>
      <c r="F137" s="149" t="s">
        <v>149</v>
      </c>
      <c r="H137" s="148" t="s">
        <v>1</v>
      </c>
      <c r="I137" s="150"/>
      <c r="L137" s="146"/>
      <c r="M137" s="151"/>
      <c r="T137" s="152"/>
      <c r="AT137" s="148" t="s">
        <v>132</v>
      </c>
      <c r="AU137" s="148" t="s">
        <v>85</v>
      </c>
      <c r="AV137" s="12" t="s">
        <v>83</v>
      </c>
      <c r="AW137" s="12" t="s">
        <v>31</v>
      </c>
      <c r="AX137" s="12" t="s">
        <v>75</v>
      </c>
      <c r="AY137" s="148" t="s">
        <v>124</v>
      </c>
    </row>
    <row r="138" spans="2:65" s="13" customFormat="1" ht="10.199999999999999">
      <c r="B138" s="153"/>
      <c r="D138" s="147" t="s">
        <v>132</v>
      </c>
      <c r="E138" s="154" t="s">
        <v>1</v>
      </c>
      <c r="F138" s="155" t="s">
        <v>150</v>
      </c>
      <c r="H138" s="156">
        <v>14</v>
      </c>
      <c r="I138" s="157"/>
      <c r="L138" s="153"/>
      <c r="M138" s="158"/>
      <c r="T138" s="159"/>
      <c r="AT138" s="154" t="s">
        <v>132</v>
      </c>
      <c r="AU138" s="154" t="s">
        <v>85</v>
      </c>
      <c r="AV138" s="13" t="s">
        <v>85</v>
      </c>
      <c r="AW138" s="13" t="s">
        <v>31</v>
      </c>
      <c r="AX138" s="13" t="s">
        <v>75</v>
      </c>
      <c r="AY138" s="154" t="s">
        <v>124</v>
      </c>
    </row>
    <row r="139" spans="2:65" s="13" customFormat="1" ht="10.199999999999999">
      <c r="B139" s="153"/>
      <c r="D139" s="147" t="s">
        <v>132</v>
      </c>
      <c r="E139" s="154" t="s">
        <v>1</v>
      </c>
      <c r="F139" s="155" t="s">
        <v>151</v>
      </c>
      <c r="H139" s="156">
        <v>24.5</v>
      </c>
      <c r="I139" s="157"/>
      <c r="L139" s="153"/>
      <c r="M139" s="158"/>
      <c r="T139" s="159"/>
      <c r="AT139" s="154" t="s">
        <v>132</v>
      </c>
      <c r="AU139" s="154" t="s">
        <v>85</v>
      </c>
      <c r="AV139" s="13" t="s">
        <v>85</v>
      </c>
      <c r="AW139" s="13" t="s">
        <v>31</v>
      </c>
      <c r="AX139" s="13" t="s">
        <v>75</v>
      </c>
      <c r="AY139" s="154" t="s">
        <v>124</v>
      </c>
    </row>
    <row r="140" spans="2:65" s="15" customFormat="1" ht="10.199999999999999">
      <c r="B140" s="170"/>
      <c r="D140" s="147" t="s">
        <v>132</v>
      </c>
      <c r="E140" s="171" t="s">
        <v>1</v>
      </c>
      <c r="F140" s="172" t="s">
        <v>147</v>
      </c>
      <c r="H140" s="173">
        <v>38.5</v>
      </c>
      <c r="I140" s="174"/>
      <c r="L140" s="170"/>
      <c r="M140" s="175"/>
      <c r="T140" s="176"/>
      <c r="AT140" s="171" t="s">
        <v>132</v>
      </c>
      <c r="AU140" s="171" t="s">
        <v>85</v>
      </c>
      <c r="AV140" s="15" t="s">
        <v>148</v>
      </c>
      <c r="AW140" s="15" t="s">
        <v>31</v>
      </c>
      <c r="AX140" s="15" t="s">
        <v>75</v>
      </c>
      <c r="AY140" s="171" t="s">
        <v>124</v>
      </c>
    </row>
    <row r="141" spans="2:65" s="14" customFormat="1" ht="10.199999999999999">
      <c r="B141" s="160"/>
      <c r="D141" s="147" t="s">
        <v>132</v>
      </c>
      <c r="E141" s="161" t="s">
        <v>1</v>
      </c>
      <c r="F141" s="162" t="s">
        <v>135</v>
      </c>
      <c r="H141" s="163">
        <v>93.8</v>
      </c>
      <c r="I141" s="164"/>
      <c r="L141" s="160"/>
      <c r="M141" s="165"/>
      <c r="T141" s="166"/>
      <c r="AT141" s="161" t="s">
        <v>132</v>
      </c>
      <c r="AU141" s="161" t="s">
        <v>85</v>
      </c>
      <c r="AV141" s="14" t="s">
        <v>130</v>
      </c>
      <c r="AW141" s="14" t="s">
        <v>31</v>
      </c>
      <c r="AX141" s="14" t="s">
        <v>83</v>
      </c>
      <c r="AY141" s="161" t="s">
        <v>124</v>
      </c>
    </row>
    <row r="142" spans="2:65" s="1" customFormat="1" ht="24.15" customHeight="1">
      <c r="B142" s="32"/>
      <c r="C142" s="133" t="s">
        <v>148</v>
      </c>
      <c r="D142" s="133" t="s">
        <v>126</v>
      </c>
      <c r="E142" s="134" t="s">
        <v>152</v>
      </c>
      <c r="F142" s="135" t="s">
        <v>153</v>
      </c>
      <c r="G142" s="136" t="s">
        <v>154</v>
      </c>
      <c r="H142" s="137">
        <v>2.9449999999999998</v>
      </c>
      <c r="I142" s="138"/>
      <c r="J142" s="139">
        <f>ROUND(I142*H142,2)</f>
        <v>0</v>
      </c>
      <c r="K142" s="135" t="s">
        <v>1</v>
      </c>
      <c r="L142" s="32"/>
      <c r="M142" s="140" t="s">
        <v>1</v>
      </c>
      <c r="N142" s="141" t="s">
        <v>40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130</v>
      </c>
      <c r="AT142" s="144" t="s">
        <v>126</v>
      </c>
      <c r="AU142" s="144" t="s">
        <v>85</v>
      </c>
      <c r="AY142" s="17" t="s">
        <v>124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83</v>
      </c>
      <c r="BK142" s="145">
        <f>ROUND(I142*H142,2)</f>
        <v>0</v>
      </c>
      <c r="BL142" s="17" t="s">
        <v>130</v>
      </c>
      <c r="BM142" s="144" t="s">
        <v>155</v>
      </c>
    </row>
    <row r="143" spans="2:65" s="13" customFormat="1" ht="10.199999999999999">
      <c r="B143" s="153"/>
      <c r="D143" s="147" t="s">
        <v>132</v>
      </c>
      <c r="E143" s="154" t="s">
        <v>1</v>
      </c>
      <c r="F143" s="155" t="s">
        <v>156</v>
      </c>
      <c r="H143" s="156">
        <v>2.9449999999999998</v>
      </c>
      <c r="I143" s="157"/>
      <c r="L143" s="153"/>
      <c r="M143" s="158"/>
      <c r="T143" s="159"/>
      <c r="AT143" s="154" t="s">
        <v>132</v>
      </c>
      <c r="AU143" s="154" t="s">
        <v>85</v>
      </c>
      <c r="AV143" s="13" t="s">
        <v>85</v>
      </c>
      <c r="AW143" s="13" t="s">
        <v>31</v>
      </c>
      <c r="AX143" s="13" t="s">
        <v>83</v>
      </c>
      <c r="AY143" s="154" t="s">
        <v>124</v>
      </c>
    </row>
    <row r="144" spans="2:65" s="11" customFormat="1" ht="22.8" customHeight="1">
      <c r="B144" s="121"/>
      <c r="D144" s="122" t="s">
        <v>74</v>
      </c>
      <c r="E144" s="131" t="s">
        <v>148</v>
      </c>
      <c r="F144" s="131" t="s">
        <v>157</v>
      </c>
      <c r="I144" s="124"/>
      <c r="J144" s="132">
        <f>BK144</f>
        <v>0</v>
      </c>
      <c r="L144" s="121"/>
      <c r="M144" s="126"/>
      <c r="P144" s="127">
        <f>SUM(P145:P192)</f>
        <v>0</v>
      </c>
      <c r="R144" s="127">
        <f>SUM(R145:R192)</f>
        <v>8.7195750000000007</v>
      </c>
      <c r="T144" s="128">
        <f>SUM(T145:T192)</f>
        <v>0</v>
      </c>
      <c r="AR144" s="122" t="s">
        <v>83</v>
      </c>
      <c r="AT144" s="129" t="s">
        <v>74</v>
      </c>
      <c r="AU144" s="129" t="s">
        <v>83</v>
      </c>
      <c r="AY144" s="122" t="s">
        <v>124</v>
      </c>
      <c r="BK144" s="130">
        <f>SUM(BK145:BK192)</f>
        <v>0</v>
      </c>
    </row>
    <row r="145" spans="2:65" s="1" customFormat="1" ht="24.15" customHeight="1">
      <c r="B145" s="32"/>
      <c r="C145" s="133" t="s">
        <v>130</v>
      </c>
      <c r="D145" s="133" t="s">
        <v>126</v>
      </c>
      <c r="E145" s="134" t="s">
        <v>158</v>
      </c>
      <c r="F145" s="135" t="s">
        <v>159</v>
      </c>
      <c r="G145" s="136" t="s">
        <v>160</v>
      </c>
      <c r="H145" s="137">
        <v>125</v>
      </c>
      <c r="I145" s="138"/>
      <c r="J145" s="139">
        <f>ROUND(I145*H145,2)</f>
        <v>0</v>
      </c>
      <c r="K145" s="135" t="s">
        <v>139</v>
      </c>
      <c r="L145" s="32"/>
      <c r="M145" s="140" t="s">
        <v>1</v>
      </c>
      <c r="N145" s="141" t="s">
        <v>40</v>
      </c>
      <c r="P145" s="142">
        <f>O145*H145</f>
        <v>0</v>
      </c>
      <c r="Q145" s="142">
        <v>6.5000000000000002E-2</v>
      </c>
      <c r="R145" s="142">
        <f>Q145*H145</f>
        <v>8.125</v>
      </c>
      <c r="S145" s="142">
        <v>0</v>
      </c>
      <c r="T145" s="143">
        <f>S145*H145</f>
        <v>0</v>
      </c>
      <c r="AR145" s="144" t="s">
        <v>130</v>
      </c>
      <c r="AT145" s="144" t="s">
        <v>126</v>
      </c>
      <c r="AU145" s="144" t="s">
        <v>85</v>
      </c>
      <c r="AY145" s="17" t="s">
        <v>124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83</v>
      </c>
      <c r="BK145" s="145">
        <f>ROUND(I145*H145,2)</f>
        <v>0</v>
      </c>
      <c r="BL145" s="17" t="s">
        <v>130</v>
      </c>
      <c r="BM145" s="144" t="s">
        <v>161</v>
      </c>
    </row>
    <row r="146" spans="2:65" s="12" customFormat="1" ht="10.199999999999999">
      <c r="B146" s="146"/>
      <c r="D146" s="147" t="s">
        <v>132</v>
      </c>
      <c r="E146" s="148" t="s">
        <v>1</v>
      </c>
      <c r="F146" s="149" t="s">
        <v>162</v>
      </c>
      <c r="H146" s="148" t="s">
        <v>1</v>
      </c>
      <c r="I146" s="150"/>
      <c r="L146" s="146"/>
      <c r="M146" s="151"/>
      <c r="T146" s="152"/>
      <c r="AT146" s="148" t="s">
        <v>132</v>
      </c>
      <c r="AU146" s="148" t="s">
        <v>85</v>
      </c>
      <c r="AV146" s="12" t="s">
        <v>83</v>
      </c>
      <c r="AW146" s="12" t="s">
        <v>31</v>
      </c>
      <c r="AX146" s="12" t="s">
        <v>75</v>
      </c>
      <c r="AY146" s="148" t="s">
        <v>124</v>
      </c>
    </row>
    <row r="147" spans="2:65" s="13" customFormat="1" ht="10.199999999999999">
      <c r="B147" s="153"/>
      <c r="D147" s="147" t="s">
        <v>132</v>
      </c>
      <c r="E147" s="154" t="s">
        <v>1</v>
      </c>
      <c r="F147" s="155" t="s">
        <v>163</v>
      </c>
      <c r="H147" s="156">
        <v>7</v>
      </c>
      <c r="I147" s="157"/>
      <c r="L147" s="153"/>
      <c r="M147" s="158"/>
      <c r="T147" s="159"/>
      <c r="AT147" s="154" t="s">
        <v>132</v>
      </c>
      <c r="AU147" s="154" t="s">
        <v>85</v>
      </c>
      <c r="AV147" s="13" t="s">
        <v>85</v>
      </c>
      <c r="AW147" s="13" t="s">
        <v>31</v>
      </c>
      <c r="AX147" s="13" t="s">
        <v>75</v>
      </c>
      <c r="AY147" s="154" t="s">
        <v>124</v>
      </c>
    </row>
    <row r="148" spans="2:65" s="13" customFormat="1" ht="10.199999999999999">
      <c r="B148" s="153"/>
      <c r="D148" s="147" t="s">
        <v>132</v>
      </c>
      <c r="E148" s="154" t="s">
        <v>1</v>
      </c>
      <c r="F148" s="155" t="s">
        <v>164</v>
      </c>
      <c r="H148" s="156">
        <v>63</v>
      </c>
      <c r="I148" s="157"/>
      <c r="L148" s="153"/>
      <c r="M148" s="158"/>
      <c r="T148" s="159"/>
      <c r="AT148" s="154" t="s">
        <v>132</v>
      </c>
      <c r="AU148" s="154" t="s">
        <v>85</v>
      </c>
      <c r="AV148" s="13" t="s">
        <v>85</v>
      </c>
      <c r="AW148" s="13" t="s">
        <v>31</v>
      </c>
      <c r="AX148" s="13" t="s">
        <v>75</v>
      </c>
      <c r="AY148" s="154" t="s">
        <v>124</v>
      </c>
    </row>
    <row r="149" spans="2:65" s="13" customFormat="1" ht="10.199999999999999">
      <c r="B149" s="153"/>
      <c r="D149" s="147" t="s">
        <v>132</v>
      </c>
      <c r="E149" s="154" t="s">
        <v>1</v>
      </c>
      <c r="F149" s="155" t="s">
        <v>165</v>
      </c>
      <c r="H149" s="156">
        <v>4</v>
      </c>
      <c r="I149" s="157"/>
      <c r="L149" s="153"/>
      <c r="M149" s="158"/>
      <c r="T149" s="159"/>
      <c r="AT149" s="154" t="s">
        <v>132</v>
      </c>
      <c r="AU149" s="154" t="s">
        <v>85</v>
      </c>
      <c r="AV149" s="13" t="s">
        <v>85</v>
      </c>
      <c r="AW149" s="13" t="s">
        <v>31</v>
      </c>
      <c r="AX149" s="13" t="s">
        <v>75</v>
      </c>
      <c r="AY149" s="154" t="s">
        <v>124</v>
      </c>
    </row>
    <row r="150" spans="2:65" s="13" customFormat="1" ht="10.199999999999999">
      <c r="B150" s="153"/>
      <c r="D150" s="147" t="s">
        <v>132</v>
      </c>
      <c r="E150" s="154" t="s">
        <v>1</v>
      </c>
      <c r="F150" s="155" t="s">
        <v>166</v>
      </c>
      <c r="H150" s="156">
        <v>5</v>
      </c>
      <c r="I150" s="157"/>
      <c r="L150" s="153"/>
      <c r="M150" s="158"/>
      <c r="T150" s="159"/>
      <c r="AT150" s="154" t="s">
        <v>132</v>
      </c>
      <c r="AU150" s="154" t="s">
        <v>85</v>
      </c>
      <c r="AV150" s="13" t="s">
        <v>85</v>
      </c>
      <c r="AW150" s="13" t="s">
        <v>31</v>
      </c>
      <c r="AX150" s="13" t="s">
        <v>75</v>
      </c>
      <c r="AY150" s="154" t="s">
        <v>124</v>
      </c>
    </row>
    <row r="151" spans="2:65" s="15" customFormat="1" ht="10.199999999999999">
      <c r="B151" s="170"/>
      <c r="D151" s="147" t="s">
        <v>132</v>
      </c>
      <c r="E151" s="171" t="s">
        <v>1</v>
      </c>
      <c r="F151" s="172" t="s">
        <v>147</v>
      </c>
      <c r="H151" s="173">
        <v>79</v>
      </c>
      <c r="I151" s="174"/>
      <c r="L151" s="170"/>
      <c r="M151" s="175"/>
      <c r="T151" s="176"/>
      <c r="AT151" s="171" t="s">
        <v>132</v>
      </c>
      <c r="AU151" s="171" t="s">
        <v>85</v>
      </c>
      <c r="AV151" s="15" t="s">
        <v>148</v>
      </c>
      <c r="AW151" s="15" t="s">
        <v>31</v>
      </c>
      <c r="AX151" s="15" t="s">
        <v>75</v>
      </c>
      <c r="AY151" s="171" t="s">
        <v>124</v>
      </c>
    </row>
    <row r="152" spans="2:65" s="12" customFormat="1" ht="10.199999999999999">
      <c r="B152" s="146"/>
      <c r="D152" s="147" t="s">
        <v>132</v>
      </c>
      <c r="E152" s="148" t="s">
        <v>1</v>
      </c>
      <c r="F152" s="149" t="s">
        <v>167</v>
      </c>
      <c r="H152" s="148" t="s">
        <v>1</v>
      </c>
      <c r="I152" s="150"/>
      <c r="L152" s="146"/>
      <c r="M152" s="151"/>
      <c r="T152" s="152"/>
      <c r="AT152" s="148" t="s">
        <v>132</v>
      </c>
      <c r="AU152" s="148" t="s">
        <v>85</v>
      </c>
      <c r="AV152" s="12" t="s">
        <v>83</v>
      </c>
      <c r="AW152" s="12" t="s">
        <v>31</v>
      </c>
      <c r="AX152" s="12" t="s">
        <v>75</v>
      </c>
      <c r="AY152" s="148" t="s">
        <v>124</v>
      </c>
    </row>
    <row r="153" spans="2:65" s="13" customFormat="1" ht="10.199999999999999">
      <c r="B153" s="153"/>
      <c r="D153" s="147" t="s">
        <v>132</v>
      </c>
      <c r="E153" s="154" t="s">
        <v>1</v>
      </c>
      <c r="F153" s="155" t="s">
        <v>150</v>
      </c>
      <c r="H153" s="156">
        <v>14</v>
      </c>
      <c r="I153" s="157"/>
      <c r="L153" s="153"/>
      <c r="M153" s="158"/>
      <c r="T153" s="159"/>
      <c r="AT153" s="154" t="s">
        <v>132</v>
      </c>
      <c r="AU153" s="154" t="s">
        <v>85</v>
      </c>
      <c r="AV153" s="13" t="s">
        <v>85</v>
      </c>
      <c r="AW153" s="13" t="s">
        <v>31</v>
      </c>
      <c r="AX153" s="13" t="s">
        <v>75</v>
      </c>
      <c r="AY153" s="154" t="s">
        <v>124</v>
      </c>
    </row>
    <row r="154" spans="2:65" s="13" customFormat="1" ht="10.199999999999999">
      <c r="B154" s="153"/>
      <c r="D154" s="147" t="s">
        <v>132</v>
      </c>
      <c r="E154" s="154" t="s">
        <v>1</v>
      </c>
      <c r="F154" s="155" t="s">
        <v>168</v>
      </c>
      <c r="H154" s="156">
        <v>31.5</v>
      </c>
      <c r="I154" s="157"/>
      <c r="L154" s="153"/>
      <c r="M154" s="158"/>
      <c r="T154" s="159"/>
      <c r="AT154" s="154" t="s">
        <v>132</v>
      </c>
      <c r="AU154" s="154" t="s">
        <v>85</v>
      </c>
      <c r="AV154" s="13" t="s">
        <v>85</v>
      </c>
      <c r="AW154" s="13" t="s">
        <v>31</v>
      </c>
      <c r="AX154" s="13" t="s">
        <v>75</v>
      </c>
      <c r="AY154" s="154" t="s">
        <v>124</v>
      </c>
    </row>
    <row r="155" spans="2:65" s="13" customFormat="1" ht="10.199999999999999">
      <c r="B155" s="153"/>
      <c r="D155" s="147" t="s">
        <v>132</v>
      </c>
      <c r="E155" s="154" t="s">
        <v>1</v>
      </c>
      <c r="F155" s="155" t="s">
        <v>169</v>
      </c>
      <c r="H155" s="156">
        <v>0.5</v>
      </c>
      <c r="I155" s="157"/>
      <c r="L155" s="153"/>
      <c r="M155" s="158"/>
      <c r="T155" s="159"/>
      <c r="AT155" s="154" t="s">
        <v>132</v>
      </c>
      <c r="AU155" s="154" t="s">
        <v>85</v>
      </c>
      <c r="AV155" s="13" t="s">
        <v>85</v>
      </c>
      <c r="AW155" s="13" t="s">
        <v>31</v>
      </c>
      <c r="AX155" s="13" t="s">
        <v>75</v>
      </c>
      <c r="AY155" s="154" t="s">
        <v>124</v>
      </c>
    </row>
    <row r="156" spans="2:65" s="15" customFormat="1" ht="10.199999999999999">
      <c r="B156" s="170"/>
      <c r="D156" s="147" t="s">
        <v>132</v>
      </c>
      <c r="E156" s="171" t="s">
        <v>1</v>
      </c>
      <c r="F156" s="172" t="s">
        <v>147</v>
      </c>
      <c r="H156" s="173">
        <v>46</v>
      </c>
      <c r="I156" s="174"/>
      <c r="L156" s="170"/>
      <c r="M156" s="175"/>
      <c r="T156" s="176"/>
      <c r="AT156" s="171" t="s">
        <v>132</v>
      </c>
      <c r="AU156" s="171" t="s">
        <v>85</v>
      </c>
      <c r="AV156" s="15" t="s">
        <v>148</v>
      </c>
      <c r="AW156" s="15" t="s">
        <v>31</v>
      </c>
      <c r="AX156" s="15" t="s">
        <v>75</v>
      </c>
      <c r="AY156" s="171" t="s">
        <v>124</v>
      </c>
    </row>
    <row r="157" spans="2:65" s="14" customFormat="1" ht="10.199999999999999">
      <c r="B157" s="160"/>
      <c r="D157" s="147" t="s">
        <v>132</v>
      </c>
      <c r="E157" s="161" t="s">
        <v>1</v>
      </c>
      <c r="F157" s="162" t="s">
        <v>135</v>
      </c>
      <c r="H157" s="163">
        <v>125</v>
      </c>
      <c r="I157" s="164"/>
      <c r="L157" s="160"/>
      <c r="M157" s="165"/>
      <c r="T157" s="166"/>
      <c r="AT157" s="161" t="s">
        <v>132</v>
      </c>
      <c r="AU157" s="161" t="s">
        <v>85</v>
      </c>
      <c r="AV157" s="14" t="s">
        <v>130</v>
      </c>
      <c r="AW157" s="14" t="s">
        <v>31</v>
      </c>
      <c r="AX157" s="14" t="s">
        <v>83</v>
      </c>
      <c r="AY157" s="161" t="s">
        <v>124</v>
      </c>
    </row>
    <row r="158" spans="2:65" s="1" customFormat="1" ht="24.15" customHeight="1">
      <c r="B158" s="32"/>
      <c r="C158" s="177" t="s">
        <v>170</v>
      </c>
      <c r="D158" s="177" t="s">
        <v>171</v>
      </c>
      <c r="E158" s="178" t="s">
        <v>172</v>
      </c>
      <c r="F158" s="179" t="s">
        <v>173</v>
      </c>
      <c r="G158" s="180" t="s">
        <v>160</v>
      </c>
      <c r="H158" s="181">
        <v>11</v>
      </c>
      <c r="I158" s="182"/>
      <c r="J158" s="183">
        <f>ROUND(I158*H158,2)</f>
        <v>0</v>
      </c>
      <c r="K158" s="179" t="s">
        <v>139</v>
      </c>
      <c r="L158" s="184"/>
      <c r="M158" s="185" t="s">
        <v>1</v>
      </c>
      <c r="N158" s="186" t="s">
        <v>40</v>
      </c>
      <c r="P158" s="142">
        <f>O158*H158</f>
        <v>0</v>
      </c>
      <c r="Q158" s="142">
        <v>3.5999999999999999E-3</v>
      </c>
      <c r="R158" s="142">
        <f>Q158*H158</f>
        <v>3.9599999999999996E-2</v>
      </c>
      <c r="S158" s="142">
        <v>0</v>
      </c>
      <c r="T158" s="143">
        <f>S158*H158</f>
        <v>0</v>
      </c>
      <c r="AR158" s="144" t="s">
        <v>174</v>
      </c>
      <c r="AT158" s="144" t="s">
        <v>171</v>
      </c>
      <c r="AU158" s="144" t="s">
        <v>85</v>
      </c>
      <c r="AY158" s="17" t="s">
        <v>124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7" t="s">
        <v>83</v>
      </c>
      <c r="BK158" s="145">
        <f>ROUND(I158*H158,2)</f>
        <v>0</v>
      </c>
      <c r="BL158" s="17" t="s">
        <v>130</v>
      </c>
      <c r="BM158" s="144" t="s">
        <v>175</v>
      </c>
    </row>
    <row r="159" spans="2:65" s="13" customFormat="1" ht="10.199999999999999">
      <c r="B159" s="153"/>
      <c r="D159" s="147" t="s">
        <v>132</v>
      </c>
      <c r="E159" s="154" t="s">
        <v>1</v>
      </c>
      <c r="F159" s="155" t="s">
        <v>163</v>
      </c>
      <c r="H159" s="156">
        <v>7</v>
      </c>
      <c r="I159" s="157"/>
      <c r="L159" s="153"/>
      <c r="M159" s="158"/>
      <c r="T159" s="159"/>
      <c r="AT159" s="154" t="s">
        <v>132</v>
      </c>
      <c r="AU159" s="154" t="s">
        <v>85</v>
      </c>
      <c r="AV159" s="13" t="s">
        <v>85</v>
      </c>
      <c r="AW159" s="13" t="s">
        <v>31</v>
      </c>
      <c r="AX159" s="13" t="s">
        <v>75</v>
      </c>
      <c r="AY159" s="154" t="s">
        <v>124</v>
      </c>
    </row>
    <row r="160" spans="2:65" s="13" customFormat="1" ht="10.199999999999999">
      <c r="B160" s="153"/>
      <c r="D160" s="147" t="s">
        <v>132</v>
      </c>
      <c r="E160" s="154" t="s">
        <v>1</v>
      </c>
      <c r="F160" s="155" t="s">
        <v>165</v>
      </c>
      <c r="H160" s="156">
        <v>4</v>
      </c>
      <c r="I160" s="157"/>
      <c r="L160" s="153"/>
      <c r="M160" s="158"/>
      <c r="T160" s="159"/>
      <c r="AT160" s="154" t="s">
        <v>132</v>
      </c>
      <c r="AU160" s="154" t="s">
        <v>85</v>
      </c>
      <c r="AV160" s="13" t="s">
        <v>85</v>
      </c>
      <c r="AW160" s="13" t="s">
        <v>31</v>
      </c>
      <c r="AX160" s="13" t="s">
        <v>75</v>
      </c>
      <c r="AY160" s="154" t="s">
        <v>124</v>
      </c>
    </row>
    <row r="161" spans="2:65" s="14" customFormat="1" ht="10.199999999999999">
      <c r="B161" s="160"/>
      <c r="D161" s="147" t="s">
        <v>132</v>
      </c>
      <c r="E161" s="161" t="s">
        <v>1</v>
      </c>
      <c r="F161" s="162" t="s">
        <v>135</v>
      </c>
      <c r="H161" s="163">
        <v>11</v>
      </c>
      <c r="I161" s="164"/>
      <c r="L161" s="160"/>
      <c r="M161" s="165"/>
      <c r="T161" s="166"/>
      <c r="AT161" s="161" t="s">
        <v>132</v>
      </c>
      <c r="AU161" s="161" t="s">
        <v>85</v>
      </c>
      <c r="AV161" s="14" t="s">
        <v>130</v>
      </c>
      <c r="AW161" s="14" t="s">
        <v>31</v>
      </c>
      <c r="AX161" s="14" t="s">
        <v>83</v>
      </c>
      <c r="AY161" s="161" t="s">
        <v>124</v>
      </c>
    </row>
    <row r="162" spans="2:65" s="1" customFormat="1" ht="24.15" customHeight="1">
      <c r="B162" s="32"/>
      <c r="C162" s="177" t="s">
        <v>176</v>
      </c>
      <c r="D162" s="177" t="s">
        <v>171</v>
      </c>
      <c r="E162" s="178" t="s">
        <v>177</v>
      </c>
      <c r="F162" s="179" t="s">
        <v>178</v>
      </c>
      <c r="G162" s="180" t="s">
        <v>160</v>
      </c>
      <c r="H162" s="181">
        <v>70</v>
      </c>
      <c r="I162" s="182"/>
      <c r="J162" s="183">
        <f>ROUND(I162*H162,2)</f>
        <v>0</v>
      </c>
      <c r="K162" s="179" t="s">
        <v>139</v>
      </c>
      <c r="L162" s="184"/>
      <c r="M162" s="185" t="s">
        <v>1</v>
      </c>
      <c r="N162" s="186" t="s">
        <v>40</v>
      </c>
      <c r="P162" s="142">
        <f>O162*H162</f>
        <v>0</v>
      </c>
      <c r="Q162" s="142">
        <v>2.8999999999999998E-3</v>
      </c>
      <c r="R162" s="142">
        <f>Q162*H162</f>
        <v>0.20299999999999999</v>
      </c>
      <c r="S162" s="142">
        <v>0</v>
      </c>
      <c r="T162" s="143">
        <f>S162*H162</f>
        <v>0</v>
      </c>
      <c r="AR162" s="144" t="s">
        <v>174</v>
      </c>
      <c r="AT162" s="144" t="s">
        <v>171</v>
      </c>
      <c r="AU162" s="144" t="s">
        <v>85</v>
      </c>
      <c r="AY162" s="17" t="s">
        <v>124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83</v>
      </c>
      <c r="BK162" s="145">
        <f>ROUND(I162*H162,2)</f>
        <v>0</v>
      </c>
      <c r="BL162" s="17" t="s">
        <v>130</v>
      </c>
      <c r="BM162" s="144" t="s">
        <v>179</v>
      </c>
    </row>
    <row r="163" spans="2:65" s="13" customFormat="1" ht="10.199999999999999">
      <c r="B163" s="153"/>
      <c r="D163" s="147" t="s">
        <v>132</v>
      </c>
      <c r="E163" s="154" t="s">
        <v>1</v>
      </c>
      <c r="F163" s="155" t="s">
        <v>180</v>
      </c>
      <c r="H163" s="156">
        <v>63</v>
      </c>
      <c r="I163" s="157"/>
      <c r="L163" s="153"/>
      <c r="M163" s="158"/>
      <c r="T163" s="159"/>
      <c r="AT163" s="154" t="s">
        <v>132</v>
      </c>
      <c r="AU163" s="154" t="s">
        <v>85</v>
      </c>
      <c r="AV163" s="13" t="s">
        <v>85</v>
      </c>
      <c r="AW163" s="13" t="s">
        <v>31</v>
      </c>
      <c r="AX163" s="13" t="s">
        <v>75</v>
      </c>
      <c r="AY163" s="154" t="s">
        <v>124</v>
      </c>
    </row>
    <row r="164" spans="2:65" s="13" customFormat="1" ht="10.199999999999999">
      <c r="B164" s="153"/>
      <c r="D164" s="147" t="s">
        <v>132</v>
      </c>
      <c r="E164" s="154" t="s">
        <v>1</v>
      </c>
      <c r="F164" s="155" t="s">
        <v>166</v>
      </c>
      <c r="H164" s="156">
        <v>5</v>
      </c>
      <c r="I164" s="157"/>
      <c r="L164" s="153"/>
      <c r="M164" s="158"/>
      <c r="T164" s="159"/>
      <c r="AT164" s="154" t="s">
        <v>132</v>
      </c>
      <c r="AU164" s="154" t="s">
        <v>85</v>
      </c>
      <c r="AV164" s="13" t="s">
        <v>85</v>
      </c>
      <c r="AW164" s="13" t="s">
        <v>31</v>
      </c>
      <c r="AX164" s="13" t="s">
        <v>75</v>
      </c>
      <c r="AY164" s="154" t="s">
        <v>124</v>
      </c>
    </row>
    <row r="165" spans="2:65" s="13" customFormat="1" ht="10.199999999999999">
      <c r="B165" s="153"/>
      <c r="D165" s="147" t="s">
        <v>132</v>
      </c>
      <c r="E165" s="154" t="s">
        <v>1</v>
      </c>
      <c r="F165" s="155" t="s">
        <v>181</v>
      </c>
      <c r="H165" s="156">
        <v>2</v>
      </c>
      <c r="I165" s="157"/>
      <c r="L165" s="153"/>
      <c r="M165" s="158"/>
      <c r="T165" s="159"/>
      <c r="AT165" s="154" t="s">
        <v>132</v>
      </c>
      <c r="AU165" s="154" t="s">
        <v>85</v>
      </c>
      <c r="AV165" s="13" t="s">
        <v>85</v>
      </c>
      <c r="AW165" s="13" t="s">
        <v>31</v>
      </c>
      <c r="AX165" s="13" t="s">
        <v>75</v>
      </c>
      <c r="AY165" s="154" t="s">
        <v>124</v>
      </c>
    </row>
    <row r="166" spans="2:65" s="14" customFormat="1" ht="10.199999999999999">
      <c r="B166" s="160"/>
      <c r="D166" s="147" t="s">
        <v>132</v>
      </c>
      <c r="E166" s="161" t="s">
        <v>1</v>
      </c>
      <c r="F166" s="162" t="s">
        <v>135</v>
      </c>
      <c r="H166" s="163">
        <v>70</v>
      </c>
      <c r="I166" s="164"/>
      <c r="L166" s="160"/>
      <c r="M166" s="165"/>
      <c r="T166" s="166"/>
      <c r="AT166" s="161" t="s">
        <v>132</v>
      </c>
      <c r="AU166" s="161" t="s">
        <v>85</v>
      </c>
      <c r="AV166" s="14" t="s">
        <v>130</v>
      </c>
      <c r="AW166" s="14" t="s">
        <v>31</v>
      </c>
      <c r="AX166" s="14" t="s">
        <v>83</v>
      </c>
      <c r="AY166" s="161" t="s">
        <v>124</v>
      </c>
    </row>
    <row r="167" spans="2:65" s="1" customFormat="1" ht="16.5" customHeight="1">
      <c r="B167" s="32"/>
      <c r="C167" s="177" t="s">
        <v>182</v>
      </c>
      <c r="D167" s="177" t="s">
        <v>171</v>
      </c>
      <c r="E167" s="178" t="s">
        <v>183</v>
      </c>
      <c r="F167" s="179" t="s">
        <v>184</v>
      </c>
      <c r="G167" s="180" t="s">
        <v>160</v>
      </c>
      <c r="H167" s="181">
        <v>48</v>
      </c>
      <c r="I167" s="182"/>
      <c r="J167" s="183">
        <f>ROUND(I167*H167,2)</f>
        <v>0</v>
      </c>
      <c r="K167" s="179" t="s">
        <v>139</v>
      </c>
      <c r="L167" s="184"/>
      <c r="M167" s="185" t="s">
        <v>1</v>
      </c>
      <c r="N167" s="186" t="s">
        <v>40</v>
      </c>
      <c r="P167" s="142">
        <f>O167*H167</f>
        <v>0</v>
      </c>
      <c r="Q167" s="142">
        <v>0</v>
      </c>
      <c r="R167" s="142">
        <f>Q167*H167</f>
        <v>0</v>
      </c>
      <c r="S167" s="142">
        <v>0</v>
      </c>
      <c r="T167" s="143">
        <f>S167*H167</f>
        <v>0</v>
      </c>
      <c r="AR167" s="144" t="s">
        <v>174</v>
      </c>
      <c r="AT167" s="144" t="s">
        <v>171</v>
      </c>
      <c r="AU167" s="144" t="s">
        <v>85</v>
      </c>
      <c r="AY167" s="17" t="s">
        <v>124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83</v>
      </c>
      <c r="BK167" s="145">
        <f>ROUND(I167*H167,2)</f>
        <v>0</v>
      </c>
      <c r="BL167" s="17" t="s">
        <v>130</v>
      </c>
      <c r="BM167" s="144" t="s">
        <v>185</v>
      </c>
    </row>
    <row r="168" spans="2:65" s="13" customFormat="1" ht="10.199999999999999">
      <c r="B168" s="153"/>
      <c r="D168" s="147" t="s">
        <v>132</v>
      </c>
      <c r="E168" s="154" t="s">
        <v>1</v>
      </c>
      <c r="F168" s="155" t="s">
        <v>186</v>
      </c>
      <c r="H168" s="156">
        <v>46</v>
      </c>
      <c r="I168" s="157"/>
      <c r="L168" s="153"/>
      <c r="M168" s="158"/>
      <c r="T168" s="159"/>
      <c r="AT168" s="154" t="s">
        <v>132</v>
      </c>
      <c r="AU168" s="154" t="s">
        <v>85</v>
      </c>
      <c r="AV168" s="13" t="s">
        <v>85</v>
      </c>
      <c r="AW168" s="13" t="s">
        <v>31</v>
      </c>
      <c r="AX168" s="13" t="s">
        <v>75</v>
      </c>
      <c r="AY168" s="154" t="s">
        <v>124</v>
      </c>
    </row>
    <row r="169" spans="2:65" s="13" customFormat="1" ht="10.199999999999999">
      <c r="B169" s="153"/>
      <c r="D169" s="147" t="s">
        <v>132</v>
      </c>
      <c r="E169" s="154" t="s">
        <v>1</v>
      </c>
      <c r="F169" s="155" t="s">
        <v>181</v>
      </c>
      <c r="H169" s="156">
        <v>2</v>
      </c>
      <c r="I169" s="157"/>
      <c r="L169" s="153"/>
      <c r="M169" s="158"/>
      <c r="T169" s="159"/>
      <c r="AT169" s="154" t="s">
        <v>132</v>
      </c>
      <c r="AU169" s="154" t="s">
        <v>85</v>
      </c>
      <c r="AV169" s="13" t="s">
        <v>85</v>
      </c>
      <c r="AW169" s="13" t="s">
        <v>31</v>
      </c>
      <c r="AX169" s="13" t="s">
        <v>75</v>
      </c>
      <c r="AY169" s="154" t="s">
        <v>124</v>
      </c>
    </row>
    <row r="170" spans="2:65" s="14" customFormat="1" ht="10.199999999999999">
      <c r="B170" s="160"/>
      <c r="D170" s="147" t="s">
        <v>132</v>
      </c>
      <c r="E170" s="161" t="s">
        <v>1</v>
      </c>
      <c r="F170" s="162" t="s">
        <v>135</v>
      </c>
      <c r="H170" s="163">
        <v>48</v>
      </c>
      <c r="I170" s="164"/>
      <c r="L170" s="160"/>
      <c r="M170" s="165"/>
      <c r="T170" s="166"/>
      <c r="AT170" s="161" t="s">
        <v>132</v>
      </c>
      <c r="AU170" s="161" t="s">
        <v>85</v>
      </c>
      <c r="AV170" s="14" t="s">
        <v>130</v>
      </c>
      <c r="AW170" s="14" t="s">
        <v>31</v>
      </c>
      <c r="AX170" s="14" t="s">
        <v>83</v>
      </c>
      <c r="AY170" s="161" t="s">
        <v>124</v>
      </c>
    </row>
    <row r="171" spans="2:65" s="1" customFormat="1" ht="24.15" customHeight="1">
      <c r="B171" s="32"/>
      <c r="C171" s="133" t="s">
        <v>174</v>
      </c>
      <c r="D171" s="133" t="s">
        <v>126</v>
      </c>
      <c r="E171" s="134" t="s">
        <v>187</v>
      </c>
      <c r="F171" s="135" t="s">
        <v>188</v>
      </c>
      <c r="G171" s="136" t="s">
        <v>160</v>
      </c>
      <c r="H171" s="137">
        <v>1</v>
      </c>
      <c r="I171" s="138"/>
      <c r="J171" s="139">
        <f>ROUND(I171*H171,2)</f>
        <v>0</v>
      </c>
      <c r="K171" s="135" t="s">
        <v>139</v>
      </c>
      <c r="L171" s="32"/>
      <c r="M171" s="140" t="s">
        <v>1</v>
      </c>
      <c r="N171" s="141" t="s">
        <v>40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130</v>
      </c>
      <c r="AT171" s="144" t="s">
        <v>126</v>
      </c>
      <c r="AU171" s="144" t="s">
        <v>85</v>
      </c>
      <c r="AY171" s="17" t="s">
        <v>124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83</v>
      </c>
      <c r="BK171" s="145">
        <f>ROUND(I171*H171,2)</f>
        <v>0</v>
      </c>
      <c r="BL171" s="17" t="s">
        <v>130</v>
      </c>
      <c r="BM171" s="144" t="s">
        <v>189</v>
      </c>
    </row>
    <row r="172" spans="2:65" s="13" customFormat="1" ht="10.199999999999999">
      <c r="B172" s="153"/>
      <c r="D172" s="147" t="s">
        <v>132</v>
      </c>
      <c r="E172" s="154" t="s">
        <v>1</v>
      </c>
      <c r="F172" s="155" t="s">
        <v>190</v>
      </c>
      <c r="H172" s="156">
        <v>1</v>
      </c>
      <c r="I172" s="157"/>
      <c r="L172" s="153"/>
      <c r="M172" s="158"/>
      <c r="T172" s="159"/>
      <c r="AT172" s="154" t="s">
        <v>132</v>
      </c>
      <c r="AU172" s="154" t="s">
        <v>85</v>
      </c>
      <c r="AV172" s="13" t="s">
        <v>85</v>
      </c>
      <c r="AW172" s="13" t="s">
        <v>31</v>
      </c>
      <c r="AX172" s="13" t="s">
        <v>75</v>
      </c>
      <c r="AY172" s="154" t="s">
        <v>124</v>
      </c>
    </row>
    <row r="173" spans="2:65" s="14" customFormat="1" ht="10.199999999999999">
      <c r="B173" s="160"/>
      <c r="D173" s="147" t="s">
        <v>132</v>
      </c>
      <c r="E173" s="161" t="s">
        <v>1</v>
      </c>
      <c r="F173" s="162" t="s">
        <v>135</v>
      </c>
      <c r="H173" s="163">
        <v>1</v>
      </c>
      <c r="I173" s="164"/>
      <c r="L173" s="160"/>
      <c r="M173" s="165"/>
      <c r="T173" s="166"/>
      <c r="AT173" s="161" t="s">
        <v>132</v>
      </c>
      <c r="AU173" s="161" t="s">
        <v>85</v>
      </c>
      <c r="AV173" s="14" t="s">
        <v>130</v>
      </c>
      <c r="AW173" s="14" t="s">
        <v>31</v>
      </c>
      <c r="AX173" s="14" t="s">
        <v>83</v>
      </c>
      <c r="AY173" s="161" t="s">
        <v>124</v>
      </c>
    </row>
    <row r="174" spans="2:65" s="1" customFormat="1" ht="24.15" customHeight="1">
      <c r="B174" s="32"/>
      <c r="C174" s="177" t="s">
        <v>191</v>
      </c>
      <c r="D174" s="177" t="s">
        <v>171</v>
      </c>
      <c r="E174" s="178" t="s">
        <v>192</v>
      </c>
      <c r="F174" s="179" t="s">
        <v>193</v>
      </c>
      <c r="G174" s="180" t="s">
        <v>160</v>
      </c>
      <c r="H174" s="181">
        <v>1</v>
      </c>
      <c r="I174" s="182"/>
      <c r="J174" s="183">
        <f>ROUND(I174*H174,2)</f>
        <v>0</v>
      </c>
      <c r="K174" s="179" t="s">
        <v>139</v>
      </c>
      <c r="L174" s="184"/>
      <c r="M174" s="185" t="s">
        <v>1</v>
      </c>
      <c r="N174" s="186" t="s">
        <v>40</v>
      </c>
      <c r="P174" s="142">
        <f>O174*H174</f>
        <v>0</v>
      </c>
      <c r="Q174" s="142">
        <v>5.6300000000000003E-2</v>
      </c>
      <c r="R174" s="142">
        <f>Q174*H174</f>
        <v>5.6300000000000003E-2</v>
      </c>
      <c r="S174" s="142">
        <v>0</v>
      </c>
      <c r="T174" s="143">
        <f>S174*H174</f>
        <v>0</v>
      </c>
      <c r="AR174" s="144" t="s">
        <v>174</v>
      </c>
      <c r="AT174" s="144" t="s">
        <v>171</v>
      </c>
      <c r="AU174" s="144" t="s">
        <v>85</v>
      </c>
      <c r="AY174" s="17" t="s">
        <v>124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83</v>
      </c>
      <c r="BK174" s="145">
        <f>ROUND(I174*H174,2)</f>
        <v>0</v>
      </c>
      <c r="BL174" s="17" t="s">
        <v>130</v>
      </c>
      <c r="BM174" s="144" t="s">
        <v>194</v>
      </c>
    </row>
    <row r="175" spans="2:65" s="13" customFormat="1" ht="10.199999999999999">
      <c r="B175" s="153"/>
      <c r="D175" s="147" t="s">
        <v>132</v>
      </c>
      <c r="E175" s="154" t="s">
        <v>1</v>
      </c>
      <c r="F175" s="155" t="s">
        <v>190</v>
      </c>
      <c r="H175" s="156">
        <v>1</v>
      </c>
      <c r="I175" s="157"/>
      <c r="L175" s="153"/>
      <c r="M175" s="158"/>
      <c r="T175" s="159"/>
      <c r="AT175" s="154" t="s">
        <v>132</v>
      </c>
      <c r="AU175" s="154" t="s">
        <v>85</v>
      </c>
      <c r="AV175" s="13" t="s">
        <v>85</v>
      </c>
      <c r="AW175" s="13" t="s">
        <v>31</v>
      </c>
      <c r="AX175" s="13" t="s">
        <v>75</v>
      </c>
      <c r="AY175" s="154" t="s">
        <v>124</v>
      </c>
    </row>
    <row r="176" spans="2:65" s="14" customFormat="1" ht="10.199999999999999">
      <c r="B176" s="160"/>
      <c r="D176" s="147" t="s">
        <v>132</v>
      </c>
      <c r="E176" s="161" t="s">
        <v>1</v>
      </c>
      <c r="F176" s="162" t="s">
        <v>135</v>
      </c>
      <c r="H176" s="163">
        <v>1</v>
      </c>
      <c r="I176" s="164"/>
      <c r="L176" s="160"/>
      <c r="M176" s="165"/>
      <c r="T176" s="166"/>
      <c r="AT176" s="161" t="s">
        <v>132</v>
      </c>
      <c r="AU176" s="161" t="s">
        <v>85</v>
      </c>
      <c r="AV176" s="14" t="s">
        <v>130</v>
      </c>
      <c r="AW176" s="14" t="s">
        <v>31</v>
      </c>
      <c r="AX176" s="14" t="s">
        <v>83</v>
      </c>
      <c r="AY176" s="161" t="s">
        <v>124</v>
      </c>
    </row>
    <row r="177" spans="2:65" s="1" customFormat="1" ht="24.15" customHeight="1">
      <c r="B177" s="32"/>
      <c r="C177" s="133" t="s">
        <v>195</v>
      </c>
      <c r="D177" s="133" t="s">
        <v>126</v>
      </c>
      <c r="E177" s="134" t="s">
        <v>196</v>
      </c>
      <c r="F177" s="135" t="s">
        <v>197</v>
      </c>
      <c r="G177" s="136" t="s">
        <v>160</v>
      </c>
      <c r="H177" s="137">
        <v>1</v>
      </c>
      <c r="I177" s="138"/>
      <c r="J177" s="139">
        <f>ROUND(I177*H177,2)</f>
        <v>0</v>
      </c>
      <c r="K177" s="135" t="s">
        <v>139</v>
      </c>
      <c r="L177" s="32"/>
      <c r="M177" s="140" t="s">
        <v>1</v>
      </c>
      <c r="N177" s="141" t="s">
        <v>40</v>
      </c>
      <c r="P177" s="142">
        <f>O177*H177</f>
        <v>0</v>
      </c>
      <c r="Q177" s="142">
        <v>0</v>
      </c>
      <c r="R177" s="142">
        <f>Q177*H177</f>
        <v>0</v>
      </c>
      <c r="S177" s="142">
        <v>0</v>
      </c>
      <c r="T177" s="143">
        <f>S177*H177</f>
        <v>0</v>
      </c>
      <c r="AR177" s="144" t="s">
        <v>130</v>
      </c>
      <c r="AT177" s="144" t="s">
        <v>126</v>
      </c>
      <c r="AU177" s="144" t="s">
        <v>85</v>
      </c>
      <c r="AY177" s="17" t="s">
        <v>124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83</v>
      </c>
      <c r="BK177" s="145">
        <f>ROUND(I177*H177,2)</f>
        <v>0</v>
      </c>
      <c r="BL177" s="17" t="s">
        <v>130</v>
      </c>
      <c r="BM177" s="144" t="s">
        <v>198</v>
      </c>
    </row>
    <row r="178" spans="2:65" s="13" customFormat="1" ht="10.199999999999999">
      <c r="B178" s="153"/>
      <c r="D178" s="147" t="s">
        <v>132</v>
      </c>
      <c r="E178" s="154" t="s">
        <v>1</v>
      </c>
      <c r="F178" s="155" t="s">
        <v>190</v>
      </c>
      <c r="H178" s="156">
        <v>1</v>
      </c>
      <c r="I178" s="157"/>
      <c r="L178" s="153"/>
      <c r="M178" s="158"/>
      <c r="T178" s="159"/>
      <c r="AT178" s="154" t="s">
        <v>132</v>
      </c>
      <c r="AU178" s="154" t="s">
        <v>85</v>
      </c>
      <c r="AV178" s="13" t="s">
        <v>85</v>
      </c>
      <c r="AW178" s="13" t="s">
        <v>31</v>
      </c>
      <c r="AX178" s="13" t="s">
        <v>75</v>
      </c>
      <c r="AY178" s="154" t="s">
        <v>124</v>
      </c>
    </row>
    <row r="179" spans="2:65" s="14" customFormat="1" ht="10.199999999999999">
      <c r="B179" s="160"/>
      <c r="D179" s="147" t="s">
        <v>132</v>
      </c>
      <c r="E179" s="161" t="s">
        <v>1</v>
      </c>
      <c r="F179" s="162" t="s">
        <v>135</v>
      </c>
      <c r="H179" s="163">
        <v>1</v>
      </c>
      <c r="I179" s="164"/>
      <c r="L179" s="160"/>
      <c r="M179" s="165"/>
      <c r="T179" s="166"/>
      <c r="AT179" s="161" t="s">
        <v>132</v>
      </c>
      <c r="AU179" s="161" t="s">
        <v>85</v>
      </c>
      <c r="AV179" s="14" t="s">
        <v>130</v>
      </c>
      <c r="AW179" s="14" t="s">
        <v>31</v>
      </c>
      <c r="AX179" s="14" t="s">
        <v>83</v>
      </c>
      <c r="AY179" s="161" t="s">
        <v>124</v>
      </c>
    </row>
    <row r="180" spans="2:65" s="1" customFormat="1" ht="24.15" customHeight="1">
      <c r="B180" s="32"/>
      <c r="C180" s="177" t="s">
        <v>199</v>
      </c>
      <c r="D180" s="177" t="s">
        <v>171</v>
      </c>
      <c r="E180" s="178" t="s">
        <v>200</v>
      </c>
      <c r="F180" s="179" t="s">
        <v>201</v>
      </c>
      <c r="G180" s="180" t="s">
        <v>160</v>
      </c>
      <c r="H180" s="181">
        <v>1</v>
      </c>
      <c r="I180" s="182"/>
      <c r="J180" s="183">
        <f>ROUND(I180*H180,2)</f>
        <v>0</v>
      </c>
      <c r="K180" s="179" t="s">
        <v>139</v>
      </c>
      <c r="L180" s="184"/>
      <c r="M180" s="185" t="s">
        <v>1</v>
      </c>
      <c r="N180" s="186" t="s">
        <v>40</v>
      </c>
      <c r="P180" s="142">
        <f>O180*H180</f>
        <v>0</v>
      </c>
      <c r="Q180" s="142">
        <v>5.6800000000000003E-2</v>
      </c>
      <c r="R180" s="142">
        <f>Q180*H180</f>
        <v>5.6800000000000003E-2</v>
      </c>
      <c r="S180" s="142">
        <v>0</v>
      </c>
      <c r="T180" s="143">
        <f>S180*H180</f>
        <v>0</v>
      </c>
      <c r="AR180" s="144" t="s">
        <v>174</v>
      </c>
      <c r="AT180" s="144" t="s">
        <v>171</v>
      </c>
      <c r="AU180" s="144" t="s">
        <v>85</v>
      </c>
      <c r="AY180" s="17" t="s">
        <v>124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83</v>
      </c>
      <c r="BK180" s="145">
        <f>ROUND(I180*H180,2)</f>
        <v>0</v>
      </c>
      <c r="BL180" s="17" t="s">
        <v>130</v>
      </c>
      <c r="BM180" s="144" t="s">
        <v>202</v>
      </c>
    </row>
    <row r="181" spans="2:65" s="13" customFormat="1" ht="10.199999999999999">
      <c r="B181" s="153"/>
      <c r="D181" s="147" t="s">
        <v>132</v>
      </c>
      <c r="E181" s="154" t="s">
        <v>1</v>
      </c>
      <c r="F181" s="155" t="s">
        <v>190</v>
      </c>
      <c r="H181" s="156">
        <v>1</v>
      </c>
      <c r="I181" s="157"/>
      <c r="L181" s="153"/>
      <c r="M181" s="158"/>
      <c r="T181" s="159"/>
      <c r="AT181" s="154" t="s">
        <v>132</v>
      </c>
      <c r="AU181" s="154" t="s">
        <v>85</v>
      </c>
      <c r="AV181" s="13" t="s">
        <v>85</v>
      </c>
      <c r="AW181" s="13" t="s">
        <v>31</v>
      </c>
      <c r="AX181" s="13" t="s">
        <v>75</v>
      </c>
      <c r="AY181" s="154" t="s">
        <v>124</v>
      </c>
    </row>
    <row r="182" spans="2:65" s="14" customFormat="1" ht="10.199999999999999">
      <c r="B182" s="160"/>
      <c r="D182" s="147" t="s">
        <v>132</v>
      </c>
      <c r="E182" s="161" t="s">
        <v>1</v>
      </c>
      <c r="F182" s="162" t="s">
        <v>135</v>
      </c>
      <c r="H182" s="163">
        <v>1</v>
      </c>
      <c r="I182" s="164"/>
      <c r="L182" s="160"/>
      <c r="M182" s="165"/>
      <c r="T182" s="166"/>
      <c r="AT182" s="161" t="s">
        <v>132</v>
      </c>
      <c r="AU182" s="161" t="s">
        <v>85</v>
      </c>
      <c r="AV182" s="14" t="s">
        <v>130</v>
      </c>
      <c r="AW182" s="14" t="s">
        <v>31</v>
      </c>
      <c r="AX182" s="14" t="s">
        <v>83</v>
      </c>
      <c r="AY182" s="161" t="s">
        <v>124</v>
      </c>
    </row>
    <row r="183" spans="2:65" s="1" customFormat="1" ht="24.15" customHeight="1">
      <c r="B183" s="32"/>
      <c r="C183" s="133" t="s">
        <v>8</v>
      </c>
      <c r="D183" s="133" t="s">
        <v>126</v>
      </c>
      <c r="E183" s="134" t="s">
        <v>203</v>
      </c>
      <c r="F183" s="135" t="s">
        <v>204</v>
      </c>
      <c r="G183" s="136" t="s">
        <v>138</v>
      </c>
      <c r="H183" s="137">
        <v>175</v>
      </c>
      <c r="I183" s="138"/>
      <c r="J183" s="139">
        <f>ROUND(I183*H183,2)</f>
        <v>0</v>
      </c>
      <c r="K183" s="135" t="s">
        <v>139</v>
      </c>
      <c r="L183" s="32"/>
      <c r="M183" s="140" t="s">
        <v>1</v>
      </c>
      <c r="N183" s="141" t="s">
        <v>40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130</v>
      </c>
      <c r="AT183" s="144" t="s">
        <v>126</v>
      </c>
      <c r="AU183" s="144" t="s">
        <v>85</v>
      </c>
      <c r="AY183" s="17" t="s">
        <v>124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83</v>
      </c>
      <c r="BK183" s="145">
        <f>ROUND(I183*H183,2)</f>
        <v>0</v>
      </c>
      <c r="BL183" s="17" t="s">
        <v>130</v>
      </c>
      <c r="BM183" s="144" t="s">
        <v>205</v>
      </c>
    </row>
    <row r="184" spans="2:65" s="13" customFormat="1" ht="10.199999999999999">
      <c r="B184" s="153"/>
      <c r="D184" s="147" t="s">
        <v>132</v>
      </c>
      <c r="E184" s="154" t="s">
        <v>1</v>
      </c>
      <c r="F184" s="155" t="s">
        <v>206</v>
      </c>
      <c r="H184" s="156">
        <v>175</v>
      </c>
      <c r="I184" s="157"/>
      <c r="L184" s="153"/>
      <c r="M184" s="158"/>
      <c r="T184" s="159"/>
      <c r="AT184" s="154" t="s">
        <v>132</v>
      </c>
      <c r="AU184" s="154" t="s">
        <v>85</v>
      </c>
      <c r="AV184" s="13" t="s">
        <v>85</v>
      </c>
      <c r="AW184" s="13" t="s">
        <v>31</v>
      </c>
      <c r="AX184" s="13" t="s">
        <v>75</v>
      </c>
      <c r="AY184" s="154" t="s">
        <v>124</v>
      </c>
    </row>
    <row r="185" spans="2:65" s="15" customFormat="1" ht="10.199999999999999">
      <c r="B185" s="170"/>
      <c r="D185" s="147" t="s">
        <v>132</v>
      </c>
      <c r="E185" s="171" t="s">
        <v>92</v>
      </c>
      <c r="F185" s="172" t="s">
        <v>147</v>
      </c>
      <c r="H185" s="173">
        <v>175</v>
      </c>
      <c r="I185" s="174"/>
      <c r="L185" s="170"/>
      <c r="M185" s="175"/>
      <c r="T185" s="176"/>
      <c r="AT185" s="171" t="s">
        <v>132</v>
      </c>
      <c r="AU185" s="171" t="s">
        <v>85</v>
      </c>
      <c r="AV185" s="15" t="s">
        <v>148</v>
      </c>
      <c r="AW185" s="15" t="s">
        <v>31</v>
      </c>
      <c r="AX185" s="15" t="s">
        <v>75</v>
      </c>
      <c r="AY185" s="171" t="s">
        <v>124</v>
      </c>
    </row>
    <row r="186" spans="2:65" s="14" customFormat="1" ht="10.199999999999999">
      <c r="B186" s="160"/>
      <c r="D186" s="147" t="s">
        <v>132</v>
      </c>
      <c r="E186" s="161" t="s">
        <v>1</v>
      </c>
      <c r="F186" s="162" t="s">
        <v>135</v>
      </c>
      <c r="H186" s="163">
        <v>175</v>
      </c>
      <c r="I186" s="164"/>
      <c r="L186" s="160"/>
      <c r="M186" s="165"/>
      <c r="T186" s="166"/>
      <c r="AT186" s="161" t="s">
        <v>132</v>
      </c>
      <c r="AU186" s="161" t="s">
        <v>85</v>
      </c>
      <c r="AV186" s="14" t="s">
        <v>130</v>
      </c>
      <c r="AW186" s="14" t="s">
        <v>31</v>
      </c>
      <c r="AX186" s="14" t="s">
        <v>83</v>
      </c>
      <c r="AY186" s="161" t="s">
        <v>124</v>
      </c>
    </row>
    <row r="187" spans="2:65" s="1" customFormat="1" ht="24.15" customHeight="1">
      <c r="B187" s="32"/>
      <c r="C187" s="177" t="s">
        <v>207</v>
      </c>
      <c r="D187" s="177" t="s">
        <v>171</v>
      </c>
      <c r="E187" s="178" t="s">
        <v>208</v>
      </c>
      <c r="F187" s="179" t="s">
        <v>209</v>
      </c>
      <c r="G187" s="180" t="s">
        <v>138</v>
      </c>
      <c r="H187" s="181">
        <v>183.75</v>
      </c>
      <c r="I187" s="182"/>
      <c r="J187" s="183">
        <f>ROUND(I187*H187,2)</f>
        <v>0</v>
      </c>
      <c r="K187" s="179" t="s">
        <v>139</v>
      </c>
      <c r="L187" s="184"/>
      <c r="M187" s="185" t="s">
        <v>1</v>
      </c>
      <c r="N187" s="186" t="s">
        <v>40</v>
      </c>
      <c r="P187" s="142">
        <f>O187*H187</f>
        <v>0</v>
      </c>
      <c r="Q187" s="142">
        <v>1.2999999999999999E-3</v>
      </c>
      <c r="R187" s="142">
        <f>Q187*H187</f>
        <v>0.23887499999999998</v>
      </c>
      <c r="S187" s="142">
        <v>0</v>
      </c>
      <c r="T187" s="143">
        <f>S187*H187</f>
        <v>0</v>
      </c>
      <c r="AR187" s="144" t="s">
        <v>174</v>
      </c>
      <c r="AT187" s="144" t="s">
        <v>171</v>
      </c>
      <c r="AU187" s="144" t="s">
        <v>85</v>
      </c>
      <c r="AY187" s="17" t="s">
        <v>124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83</v>
      </c>
      <c r="BK187" s="145">
        <f>ROUND(I187*H187,2)</f>
        <v>0</v>
      </c>
      <c r="BL187" s="17" t="s">
        <v>130</v>
      </c>
      <c r="BM187" s="144" t="s">
        <v>210</v>
      </c>
    </row>
    <row r="188" spans="2:65" s="13" customFormat="1" ht="10.199999999999999">
      <c r="B188" s="153"/>
      <c r="D188" s="147" t="s">
        <v>132</v>
      </c>
      <c r="E188" s="154" t="s">
        <v>1</v>
      </c>
      <c r="F188" s="155" t="s">
        <v>211</v>
      </c>
      <c r="H188" s="156">
        <v>183.75</v>
      </c>
      <c r="I188" s="157"/>
      <c r="L188" s="153"/>
      <c r="M188" s="158"/>
      <c r="T188" s="159"/>
      <c r="AT188" s="154" t="s">
        <v>132</v>
      </c>
      <c r="AU188" s="154" t="s">
        <v>85</v>
      </c>
      <c r="AV188" s="13" t="s">
        <v>85</v>
      </c>
      <c r="AW188" s="13" t="s">
        <v>31</v>
      </c>
      <c r="AX188" s="13" t="s">
        <v>75</v>
      </c>
      <c r="AY188" s="154" t="s">
        <v>124</v>
      </c>
    </row>
    <row r="189" spans="2:65" s="14" customFormat="1" ht="10.199999999999999">
      <c r="B189" s="160"/>
      <c r="D189" s="147" t="s">
        <v>132</v>
      </c>
      <c r="E189" s="161" t="s">
        <v>1</v>
      </c>
      <c r="F189" s="162" t="s">
        <v>135</v>
      </c>
      <c r="H189" s="163">
        <v>183.75</v>
      </c>
      <c r="I189" s="164"/>
      <c r="L189" s="160"/>
      <c r="M189" s="165"/>
      <c r="T189" s="166"/>
      <c r="AT189" s="161" t="s">
        <v>132</v>
      </c>
      <c r="AU189" s="161" t="s">
        <v>85</v>
      </c>
      <c r="AV189" s="14" t="s">
        <v>130</v>
      </c>
      <c r="AW189" s="14" t="s">
        <v>31</v>
      </c>
      <c r="AX189" s="14" t="s">
        <v>83</v>
      </c>
      <c r="AY189" s="161" t="s">
        <v>124</v>
      </c>
    </row>
    <row r="190" spans="2:65" s="1" customFormat="1" ht="24.15" customHeight="1">
      <c r="B190" s="32"/>
      <c r="C190" s="133" t="s">
        <v>212</v>
      </c>
      <c r="D190" s="133" t="s">
        <v>126</v>
      </c>
      <c r="E190" s="134" t="s">
        <v>213</v>
      </c>
      <c r="F190" s="135" t="s">
        <v>214</v>
      </c>
      <c r="G190" s="136" t="s">
        <v>160</v>
      </c>
      <c r="H190" s="137">
        <v>81</v>
      </c>
      <c r="I190" s="138"/>
      <c r="J190" s="139">
        <f>ROUND(I190*H190,2)</f>
        <v>0</v>
      </c>
      <c r="K190" s="135" t="s">
        <v>1</v>
      </c>
      <c r="L190" s="32"/>
      <c r="M190" s="140" t="s">
        <v>1</v>
      </c>
      <c r="N190" s="141" t="s">
        <v>40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130</v>
      </c>
      <c r="AT190" s="144" t="s">
        <v>126</v>
      </c>
      <c r="AU190" s="144" t="s">
        <v>85</v>
      </c>
      <c r="AY190" s="17" t="s">
        <v>124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83</v>
      </c>
      <c r="BK190" s="145">
        <f>ROUND(I190*H190,2)</f>
        <v>0</v>
      </c>
      <c r="BL190" s="17" t="s">
        <v>130</v>
      </c>
      <c r="BM190" s="144" t="s">
        <v>215</v>
      </c>
    </row>
    <row r="191" spans="2:65" s="13" customFormat="1" ht="10.199999999999999">
      <c r="B191" s="153"/>
      <c r="D191" s="147" t="s">
        <v>132</v>
      </c>
      <c r="E191" s="154" t="s">
        <v>1</v>
      </c>
      <c r="F191" s="155" t="s">
        <v>216</v>
      </c>
      <c r="H191" s="156">
        <v>81</v>
      </c>
      <c r="I191" s="157"/>
      <c r="L191" s="153"/>
      <c r="M191" s="158"/>
      <c r="T191" s="159"/>
      <c r="AT191" s="154" t="s">
        <v>132</v>
      </c>
      <c r="AU191" s="154" t="s">
        <v>85</v>
      </c>
      <c r="AV191" s="13" t="s">
        <v>85</v>
      </c>
      <c r="AW191" s="13" t="s">
        <v>31</v>
      </c>
      <c r="AX191" s="13" t="s">
        <v>75</v>
      </c>
      <c r="AY191" s="154" t="s">
        <v>124</v>
      </c>
    </row>
    <row r="192" spans="2:65" s="14" customFormat="1" ht="10.199999999999999">
      <c r="B192" s="160"/>
      <c r="D192" s="147" t="s">
        <v>132</v>
      </c>
      <c r="E192" s="161" t="s">
        <v>1</v>
      </c>
      <c r="F192" s="162" t="s">
        <v>135</v>
      </c>
      <c r="H192" s="163">
        <v>81</v>
      </c>
      <c r="I192" s="164"/>
      <c r="L192" s="160"/>
      <c r="M192" s="165"/>
      <c r="T192" s="166"/>
      <c r="AT192" s="161" t="s">
        <v>132</v>
      </c>
      <c r="AU192" s="161" t="s">
        <v>85</v>
      </c>
      <c r="AV192" s="14" t="s">
        <v>130</v>
      </c>
      <c r="AW192" s="14" t="s">
        <v>31</v>
      </c>
      <c r="AX192" s="14" t="s">
        <v>83</v>
      </c>
      <c r="AY192" s="161" t="s">
        <v>124</v>
      </c>
    </row>
    <row r="193" spans="2:65" s="11" customFormat="1" ht="22.8" customHeight="1">
      <c r="B193" s="121"/>
      <c r="D193" s="122" t="s">
        <v>74</v>
      </c>
      <c r="E193" s="131" t="s">
        <v>217</v>
      </c>
      <c r="F193" s="131" t="s">
        <v>218</v>
      </c>
      <c r="I193" s="124"/>
      <c r="J193" s="132">
        <f>BK193</f>
        <v>0</v>
      </c>
      <c r="L193" s="121"/>
      <c r="M193" s="126"/>
      <c r="P193" s="127">
        <f>P194</f>
        <v>0</v>
      </c>
      <c r="R193" s="127">
        <f>R194</f>
        <v>0</v>
      </c>
      <c r="T193" s="128">
        <f>T194</f>
        <v>0</v>
      </c>
      <c r="AR193" s="122" t="s">
        <v>83</v>
      </c>
      <c r="AT193" s="129" t="s">
        <v>74</v>
      </c>
      <c r="AU193" s="129" t="s">
        <v>83</v>
      </c>
      <c r="AY193" s="122" t="s">
        <v>124</v>
      </c>
      <c r="BK193" s="130">
        <f>BK194</f>
        <v>0</v>
      </c>
    </row>
    <row r="194" spans="2:65" s="1" customFormat="1" ht="21.75" customHeight="1">
      <c r="B194" s="32"/>
      <c r="C194" s="133" t="s">
        <v>219</v>
      </c>
      <c r="D194" s="133" t="s">
        <v>126</v>
      </c>
      <c r="E194" s="134" t="s">
        <v>220</v>
      </c>
      <c r="F194" s="135" t="s">
        <v>221</v>
      </c>
      <c r="G194" s="136" t="s">
        <v>222</v>
      </c>
      <c r="H194" s="137">
        <v>8.7200000000000006</v>
      </c>
      <c r="I194" s="138"/>
      <c r="J194" s="139">
        <f>ROUND(I194*H194,2)</f>
        <v>0</v>
      </c>
      <c r="K194" s="135" t="s">
        <v>1</v>
      </c>
      <c r="L194" s="32"/>
      <c r="M194" s="140" t="s">
        <v>1</v>
      </c>
      <c r="N194" s="141" t="s">
        <v>40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130</v>
      </c>
      <c r="AT194" s="144" t="s">
        <v>126</v>
      </c>
      <c r="AU194" s="144" t="s">
        <v>85</v>
      </c>
      <c r="AY194" s="17" t="s">
        <v>124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83</v>
      </c>
      <c r="BK194" s="145">
        <f>ROUND(I194*H194,2)</f>
        <v>0</v>
      </c>
      <c r="BL194" s="17" t="s">
        <v>130</v>
      </c>
      <c r="BM194" s="144" t="s">
        <v>223</v>
      </c>
    </row>
    <row r="195" spans="2:65" s="11" customFormat="1" ht="25.95" customHeight="1">
      <c r="B195" s="121"/>
      <c r="D195" s="122" t="s">
        <v>74</v>
      </c>
      <c r="E195" s="123" t="s">
        <v>224</v>
      </c>
      <c r="F195" s="123" t="s">
        <v>225</v>
      </c>
      <c r="I195" s="124"/>
      <c r="J195" s="125">
        <f>BK195</f>
        <v>0</v>
      </c>
      <c r="L195" s="121"/>
      <c r="M195" s="126"/>
      <c r="P195" s="127">
        <f>P196+P200</f>
        <v>0</v>
      </c>
      <c r="R195" s="127">
        <f>R196+R200</f>
        <v>4.0000000000000002E-4</v>
      </c>
      <c r="T195" s="128">
        <f>T196+T200</f>
        <v>0</v>
      </c>
      <c r="AR195" s="122" t="s">
        <v>85</v>
      </c>
      <c r="AT195" s="129" t="s">
        <v>74</v>
      </c>
      <c r="AU195" s="129" t="s">
        <v>75</v>
      </c>
      <c r="AY195" s="122" t="s">
        <v>124</v>
      </c>
      <c r="BK195" s="130">
        <f>BK196+BK200</f>
        <v>0</v>
      </c>
    </row>
    <row r="196" spans="2:65" s="11" customFormat="1" ht="22.8" customHeight="1">
      <c r="B196" s="121"/>
      <c r="D196" s="122" t="s">
        <v>74</v>
      </c>
      <c r="E196" s="131" t="s">
        <v>226</v>
      </c>
      <c r="F196" s="131" t="s">
        <v>227</v>
      </c>
      <c r="I196" s="124"/>
      <c r="J196" s="132">
        <f>BK196</f>
        <v>0</v>
      </c>
      <c r="L196" s="121"/>
      <c r="M196" s="126"/>
      <c r="P196" s="127">
        <f>SUM(P197:P199)</f>
        <v>0</v>
      </c>
      <c r="R196" s="127">
        <f>SUM(R197:R199)</f>
        <v>4.0000000000000002E-4</v>
      </c>
      <c r="T196" s="128">
        <f>SUM(T197:T199)</f>
        <v>0</v>
      </c>
      <c r="AR196" s="122" t="s">
        <v>85</v>
      </c>
      <c r="AT196" s="129" t="s">
        <v>74</v>
      </c>
      <c r="AU196" s="129" t="s">
        <v>83</v>
      </c>
      <c r="AY196" s="122" t="s">
        <v>124</v>
      </c>
      <c r="BK196" s="130">
        <f>SUM(BK197:BK199)</f>
        <v>0</v>
      </c>
    </row>
    <row r="197" spans="2:65" s="1" customFormat="1" ht="24.15" customHeight="1">
      <c r="B197" s="32"/>
      <c r="C197" s="133" t="s">
        <v>228</v>
      </c>
      <c r="D197" s="133" t="s">
        <v>126</v>
      </c>
      <c r="E197" s="134" t="s">
        <v>229</v>
      </c>
      <c r="F197" s="135" t="s">
        <v>230</v>
      </c>
      <c r="G197" s="136" t="s">
        <v>160</v>
      </c>
      <c r="H197" s="137">
        <v>2</v>
      </c>
      <c r="I197" s="138"/>
      <c r="J197" s="139">
        <f>ROUND(I197*H197,2)</f>
        <v>0</v>
      </c>
      <c r="K197" s="135" t="s">
        <v>139</v>
      </c>
      <c r="L197" s="32"/>
      <c r="M197" s="140" t="s">
        <v>1</v>
      </c>
      <c r="N197" s="141" t="s">
        <v>40</v>
      </c>
      <c r="P197" s="142">
        <f>O197*H197</f>
        <v>0</v>
      </c>
      <c r="Q197" s="142">
        <v>2.0000000000000001E-4</v>
      </c>
      <c r="R197" s="142">
        <f>Q197*H197</f>
        <v>4.0000000000000002E-4</v>
      </c>
      <c r="S197" s="142">
        <v>0</v>
      </c>
      <c r="T197" s="143">
        <f>S197*H197</f>
        <v>0</v>
      </c>
      <c r="AR197" s="144" t="s">
        <v>228</v>
      </c>
      <c r="AT197" s="144" t="s">
        <v>126</v>
      </c>
      <c r="AU197" s="144" t="s">
        <v>85</v>
      </c>
      <c r="AY197" s="17" t="s">
        <v>124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83</v>
      </c>
      <c r="BK197" s="145">
        <f>ROUND(I197*H197,2)</f>
        <v>0</v>
      </c>
      <c r="BL197" s="17" t="s">
        <v>228</v>
      </c>
      <c r="BM197" s="144" t="s">
        <v>231</v>
      </c>
    </row>
    <row r="198" spans="2:65" s="13" customFormat="1" ht="10.199999999999999">
      <c r="B198" s="153"/>
      <c r="D198" s="147" t="s">
        <v>132</v>
      </c>
      <c r="E198" s="154" t="s">
        <v>1</v>
      </c>
      <c r="F198" s="155" t="s">
        <v>232</v>
      </c>
      <c r="H198" s="156">
        <v>2</v>
      </c>
      <c r="I198" s="157"/>
      <c r="L198" s="153"/>
      <c r="M198" s="158"/>
      <c r="T198" s="159"/>
      <c r="AT198" s="154" t="s">
        <v>132</v>
      </c>
      <c r="AU198" s="154" t="s">
        <v>85</v>
      </c>
      <c r="AV198" s="13" t="s">
        <v>85</v>
      </c>
      <c r="AW198" s="13" t="s">
        <v>31</v>
      </c>
      <c r="AX198" s="13" t="s">
        <v>75</v>
      </c>
      <c r="AY198" s="154" t="s">
        <v>124</v>
      </c>
    </row>
    <row r="199" spans="2:65" s="14" customFormat="1" ht="10.199999999999999">
      <c r="B199" s="160"/>
      <c r="D199" s="147" t="s">
        <v>132</v>
      </c>
      <c r="E199" s="161" t="s">
        <v>1</v>
      </c>
      <c r="F199" s="162" t="s">
        <v>135</v>
      </c>
      <c r="H199" s="163">
        <v>2</v>
      </c>
      <c r="I199" s="164"/>
      <c r="L199" s="160"/>
      <c r="M199" s="165"/>
      <c r="T199" s="166"/>
      <c r="AT199" s="161" t="s">
        <v>132</v>
      </c>
      <c r="AU199" s="161" t="s">
        <v>85</v>
      </c>
      <c r="AV199" s="14" t="s">
        <v>130</v>
      </c>
      <c r="AW199" s="14" t="s">
        <v>31</v>
      </c>
      <c r="AX199" s="14" t="s">
        <v>83</v>
      </c>
      <c r="AY199" s="161" t="s">
        <v>124</v>
      </c>
    </row>
    <row r="200" spans="2:65" s="11" customFormat="1" ht="22.8" customHeight="1">
      <c r="B200" s="121"/>
      <c r="D200" s="122" t="s">
        <v>74</v>
      </c>
      <c r="E200" s="131" t="s">
        <v>233</v>
      </c>
      <c r="F200" s="131" t="s">
        <v>234</v>
      </c>
      <c r="I200" s="124"/>
      <c r="J200" s="132">
        <f>BK200</f>
        <v>0</v>
      </c>
      <c r="L200" s="121"/>
      <c r="M200" s="126"/>
      <c r="P200" s="127">
        <f>SUM(P201:P202)</f>
        <v>0</v>
      </c>
      <c r="R200" s="127">
        <f>SUM(R201:R202)</f>
        <v>0</v>
      </c>
      <c r="T200" s="128">
        <f>SUM(T201:T202)</f>
        <v>0</v>
      </c>
      <c r="AR200" s="122" t="s">
        <v>85</v>
      </c>
      <c r="AT200" s="129" t="s">
        <v>74</v>
      </c>
      <c r="AU200" s="129" t="s">
        <v>83</v>
      </c>
      <c r="AY200" s="122" t="s">
        <v>124</v>
      </c>
      <c r="BK200" s="130">
        <f>SUM(BK201:BK202)</f>
        <v>0</v>
      </c>
    </row>
    <row r="201" spans="2:65" s="1" customFormat="1" ht="24.15" customHeight="1">
      <c r="B201" s="32"/>
      <c r="C201" s="133" t="s">
        <v>235</v>
      </c>
      <c r="D201" s="133" t="s">
        <v>126</v>
      </c>
      <c r="E201" s="134" t="s">
        <v>236</v>
      </c>
      <c r="F201" s="135" t="s">
        <v>237</v>
      </c>
      <c r="G201" s="136" t="s">
        <v>238</v>
      </c>
      <c r="H201" s="137">
        <v>1</v>
      </c>
      <c r="I201" s="138"/>
      <c r="J201" s="139">
        <f>ROUND(I201*H201,2)</f>
        <v>0</v>
      </c>
      <c r="K201" s="135" t="s">
        <v>1</v>
      </c>
      <c r="L201" s="32"/>
      <c r="M201" s="140" t="s">
        <v>1</v>
      </c>
      <c r="N201" s="141" t="s">
        <v>40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228</v>
      </c>
      <c r="AT201" s="144" t="s">
        <v>126</v>
      </c>
      <c r="AU201" s="144" t="s">
        <v>85</v>
      </c>
      <c r="AY201" s="17" t="s">
        <v>124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83</v>
      </c>
      <c r="BK201" s="145">
        <f>ROUND(I201*H201,2)</f>
        <v>0</v>
      </c>
      <c r="BL201" s="17" t="s">
        <v>228</v>
      </c>
      <c r="BM201" s="144" t="s">
        <v>239</v>
      </c>
    </row>
    <row r="202" spans="2:65" s="1" customFormat="1" ht="24.15" customHeight="1">
      <c r="B202" s="32"/>
      <c r="C202" s="133" t="s">
        <v>240</v>
      </c>
      <c r="D202" s="133" t="s">
        <v>126</v>
      </c>
      <c r="E202" s="134" t="s">
        <v>241</v>
      </c>
      <c r="F202" s="135" t="s">
        <v>242</v>
      </c>
      <c r="G202" s="136" t="s">
        <v>238</v>
      </c>
      <c r="H202" s="137">
        <v>1</v>
      </c>
      <c r="I202" s="138"/>
      <c r="J202" s="139">
        <f>ROUND(I202*H202,2)</f>
        <v>0</v>
      </c>
      <c r="K202" s="135" t="s">
        <v>1</v>
      </c>
      <c r="L202" s="32"/>
      <c r="M202" s="187" t="s">
        <v>1</v>
      </c>
      <c r="N202" s="188" t="s">
        <v>40</v>
      </c>
      <c r="O202" s="189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AR202" s="144" t="s">
        <v>228</v>
      </c>
      <c r="AT202" s="144" t="s">
        <v>126</v>
      </c>
      <c r="AU202" s="144" t="s">
        <v>85</v>
      </c>
      <c r="AY202" s="17" t="s">
        <v>124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83</v>
      </c>
      <c r="BK202" s="145">
        <f>ROUND(I202*H202,2)</f>
        <v>0</v>
      </c>
      <c r="BL202" s="17" t="s">
        <v>228</v>
      </c>
      <c r="BM202" s="144" t="s">
        <v>243</v>
      </c>
    </row>
    <row r="203" spans="2:65" s="1" customFormat="1" ht="6.9" customHeight="1">
      <c r="B203" s="44"/>
      <c r="C203" s="45"/>
      <c r="D203" s="45"/>
      <c r="E203" s="45"/>
      <c r="F203" s="45"/>
      <c r="G203" s="45"/>
      <c r="H203" s="45"/>
      <c r="I203" s="45"/>
      <c r="J203" s="45"/>
      <c r="K203" s="45"/>
      <c r="L203" s="32"/>
    </row>
  </sheetData>
  <sheetProtection algorithmName="SHA-512" hashValue="RA2PNHKAMb6kHBiTaSY3ePucmTfTnesfsmKadJXPob0ytBXfthrgQiVkj38cyLcQsBOtoDDr2hBn2lSyXKUyiA==" saltValue="2Dp/+QG2uKjjKLtSzqTlyHBZhH6yNh8NXJlyVVXazck8GQdH6UUzWEQQx6UbECU7peSWTOcjSUwOyAs+QhuWPA==" spinCount="100000" sheet="1" objects="1" scenarios="1" formatColumns="0" formatRows="0" autoFilter="0"/>
  <autoFilter ref="C122:K202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94</v>
      </c>
      <c r="L4" s="20"/>
      <c r="M4" s="89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8" t="str">
        <f>'Rekapitulace stavby'!K6</f>
        <v>Stavební práce na pozemku - obec Vítězná, ppč 60 KÚ Kocléřov</v>
      </c>
      <c r="F7" s="239"/>
      <c r="G7" s="239"/>
      <c r="H7" s="239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19" t="s">
        <v>244</v>
      </c>
      <c r="F9" s="240"/>
      <c r="G9" s="240"/>
      <c r="H9" s="240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12. 6. 2024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>manželé Nosálkovi</v>
      </c>
      <c r="I15" s="27" t="s">
        <v>27</v>
      </c>
      <c r="J15" s="25" t="str">
        <f>IF('Rekapitulace stavby'!AN11="","",'Rekapitulace stavby'!AN11)</f>
        <v/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03"/>
      <c r="G18" s="203"/>
      <c r="H18" s="203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90"/>
      <c r="E27" s="208" t="s">
        <v>1</v>
      </c>
      <c r="F27" s="208"/>
      <c r="G27" s="208"/>
      <c r="H27" s="208"/>
      <c r="L27" s="90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35</v>
      </c>
      <c r="J30" s="66">
        <f>ROUND(J123,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2">
        <f>ROUND((SUM(BE123:BE246)),  2)</f>
        <v>0</v>
      </c>
      <c r="I33" s="93">
        <v>0.21</v>
      </c>
      <c r="J33" s="92">
        <f>ROUND(((SUM(BE123:BE246))*I33),  2)</f>
        <v>0</v>
      </c>
      <c r="L33" s="32"/>
    </row>
    <row r="34" spans="2:12" s="1" customFormat="1" ht="14.4" customHeight="1">
      <c r="B34" s="32"/>
      <c r="E34" s="27" t="s">
        <v>41</v>
      </c>
      <c r="F34" s="92">
        <f>ROUND((SUM(BF123:BF246)),  2)</f>
        <v>0</v>
      </c>
      <c r="I34" s="93">
        <v>0.12</v>
      </c>
      <c r="J34" s="92">
        <f>ROUND(((SUM(BF123:BF246))*I34),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2">
        <f>ROUND((SUM(BG123:BG246)),  2)</f>
        <v>0</v>
      </c>
      <c r="I35" s="93">
        <v>0.21</v>
      </c>
      <c r="J35" s="92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2">
        <f>ROUND((SUM(BH123:BH246)),  2)</f>
        <v>0</v>
      </c>
      <c r="I36" s="93">
        <v>0.12</v>
      </c>
      <c r="J36" s="92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2">
        <f>ROUND((SUM(BI123:BI246)),  2)</f>
        <v>0</v>
      </c>
      <c r="I37" s="93">
        <v>0</v>
      </c>
      <c r="J37" s="92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4"/>
      <c r="D39" s="95" t="s">
        <v>45</v>
      </c>
      <c r="E39" s="57"/>
      <c r="F39" s="57"/>
      <c r="G39" s="96" t="s">
        <v>46</v>
      </c>
      <c r="H39" s="97" t="s">
        <v>47</v>
      </c>
      <c r="I39" s="57"/>
      <c r="J39" s="98">
        <f>SUM(J30:J37)</f>
        <v>0</v>
      </c>
      <c r="K39" s="99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100" t="s">
        <v>51</v>
      </c>
      <c r="G61" s="43" t="s">
        <v>50</v>
      </c>
      <c r="H61" s="34"/>
      <c r="I61" s="34"/>
      <c r="J61" s="101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100" t="s">
        <v>51</v>
      </c>
      <c r="G76" s="43" t="s">
        <v>50</v>
      </c>
      <c r="H76" s="34"/>
      <c r="I76" s="34"/>
      <c r="J76" s="101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8" t="str">
        <f>E7</f>
        <v>Stavební práce na pozemku - obec Vítězná, ppč 60 KÚ Kocléřov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95</v>
      </c>
      <c r="L86" s="32"/>
    </row>
    <row r="87" spans="2:47" s="1" customFormat="1" ht="16.5" customHeight="1">
      <c r="B87" s="32"/>
      <c r="E87" s="219" t="str">
        <f>E9</f>
        <v>02 - Kanalizační a vodovodní přípojka</v>
      </c>
      <c r="F87" s="240"/>
      <c r="G87" s="240"/>
      <c r="H87" s="240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12. 6. 2024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manželé Nosálkovi</v>
      </c>
      <c r="I91" s="27" t="s">
        <v>30</v>
      </c>
      <c r="J91" s="30" t="str">
        <f>E21</f>
        <v xml:space="preserve"> 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32</v>
      </c>
      <c r="J92" s="30" t="str">
        <f>E24</f>
        <v>Propos Liberec 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98</v>
      </c>
      <c r="D94" s="94"/>
      <c r="E94" s="94"/>
      <c r="F94" s="94"/>
      <c r="G94" s="94"/>
      <c r="H94" s="94"/>
      <c r="I94" s="94"/>
      <c r="J94" s="103" t="s">
        <v>99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4" t="s">
        <v>100</v>
      </c>
      <c r="J96" s="66">
        <f>J123</f>
        <v>0</v>
      </c>
      <c r="L96" s="32"/>
      <c r="AU96" s="17" t="s">
        <v>101</v>
      </c>
    </row>
    <row r="97" spans="2:12" s="8" customFormat="1" ht="24.9" customHeight="1">
      <c r="B97" s="105"/>
      <c r="D97" s="106" t="s">
        <v>102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19.95" customHeight="1">
      <c r="B98" s="109"/>
      <c r="D98" s="110" t="s">
        <v>103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9" customFormat="1" ht="19.95" customHeight="1">
      <c r="B99" s="109"/>
      <c r="D99" s="110" t="s">
        <v>245</v>
      </c>
      <c r="E99" s="111"/>
      <c r="F99" s="111"/>
      <c r="G99" s="111"/>
      <c r="H99" s="111"/>
      <c r="I99" s="111"/>
      <c r="J99" s="112">
        <f>J188</f>
        <v>0</v>
      </c>
      <c r="L99" s="109"/>
    </row>
    <row r="100" spans="2:12" s="9" customFormat="1" ht="19.95" customHeight="1">
      <c r="B100" s="109"/>
      <c r="D100" s="110" t="s">
        <v>246</v>
      </c>
      <c r="E100" s="111"/>
      <c r="F100" s="111"/>
      <c r="G100" s="111"/>
      <c r="H100" s="111"/>
      <c r="I100" s="111"/>
      <c r="J100" s="112">
        <f>J196</f>
        <v>0</v>
      </c>
      <c r="L100" s="109"/>
    </row>
    <row r="101" spans="2:12" s="9" customFormat="1" ht="19.95" customHeight="1">
      <c r="B101" s="109"/>
      <c r="D101" s="110" t="s">
        <v>105</v>
      </c>
      <c r="E101" s="111"/>
      <c r="F101" s="111"/>
      <c r="G101" s="111"/>
      <c r="H101" s="111"/>
      <c r="I101" s="111"/>
      <c r="J101" s="112">
        <f>J240</f>
        <v>0</v>
      </c>
      <c r="L101" s="109"/>
    </row>
    <row r="102" spans="2:12" s="8" customFormat="1" ht="24.9" customHeight="1">
      <c r="B102" s="105"/>
      <c r="D102" s="106" t="s">
        <v>106</v>
      </c>
      <c r="E102" s="107"/>
      <c r="F102" s="107"/>
      <c r="G102" s="107"/>
      <c r="H102" s="107"/>
      <c r="I102" s="107"/>
      <c r="J102" s="108">
        <f>J243</f>
        <v>0</v>
      </c>
      <c r="L102" s="105"/>
    </row>
    <row r="103" spans="2:12" s="9" customFormat="1" ht="19.95" customHeight="1">
      <c r="B103" s="109"/>
      <c r="D103" s="110" t="s">
        <v>108</v>
      </c>
      <c r="E103" s="111"/>
      <c r="F103" s="111"/>
      <c r="G103" s="111"/>
      <c r="H103" s="111"/>
      <c r="I103" s="111"/>
      <c r="J103" s="112">
        <f>J244</f>
        <v>0</v>
      </c>
      <c r="L103" s="109"/>
    </row>
    <row r="104" spans="2:12" s="1" customFormat="1" ht="21.75" customHeight="1">
      <c r="B104" s="32"/>
      <c r="L104" s="32"/>
    </row>
    <row r="105" spans="2:12" s="1" customFormat="1" ht="6.9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" customHeight="1">
      <c r="B110" s="32"/>
      <c r="C110" s="21" t="s">
        <v>109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38" t="str">
        <f>E7</f>
        <v>Stavební práce na pozemku - obec Vítězná, ppč 60 KÚ Kocléřov</v>
      </c>
      <c r="F113" s="239"/>
      <c r="G113" s="239"/>
      <c r="H113" s="239"/>
      <c r="L113" s="32"/>
    </row>
    <row r="114" spans="2:65" s="1" customFormat="1" ht="12" customHeight="1">
      <c r="B114" s="32"/>
      <c r="C114" s="27" t="s">
        <v>95</v>
      </c>
      <c r="L114" s="32"/>
    </row>
    <row r="115" spans="2:65" s="1" customFormat="1" ht="16.5" customHeight="1">
      <c r="B115" s="32"/>
      <c r="E115" s="219" t="str">
        <f>E9</f>
        <v>02 - Kanalizační a vodovodní přípojka</v>
      </c>
      <c r="F115" s="240"/>
      <c r="G115" s="240"/>
      <c r="H115" s="240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 xml:space="preserve"> </v>
      </c>
      <c r="I117" s="27" t="s">
        <v>22</v>
      </c>
      <c r="J117" s="52" t="str">
        <f>IF(J12="","",J12)</f>
        <v>12. 6. 2024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24</v>
      </c>
      <c r="F119" s="25" t="str">
        <f>E15</f>
        <v>manželé Nosálkovi</v>
      </c>
      <c r="I119" s="27" t="s">
        <v>30</v>
      </c>
      <c r="J119" s="30" t="str">
        <f>E21</f>
        <v xml:space="preserve"> </v>
      </c>
      <c r="L119" s="32"/>
    </row>
    <row r="120" spans="2:65" s="1" customFormat="1" ht="15.15" customHeight="1">
      <c r="B120" s="32"/>
      <c r="C120" s="27" t="s">
        <v>28</v>
      </c>
      <c r="F120" s="25" t="str">
        <f>IF(E18="","",E18)</f>
        <v>Vyplň údaj</v>
      </c>
      <c r="I120" s="27" t="s">
        <v>32</v>
      </c>
      <c r="J120" s="30" t="str">
        <f>E24</f>
        <v>Propos Liberec s.r.o.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3"/>
      <c r="C122" s="114" t="s">
        <v>110</v>
      </c>
      <c r="D122" s="115" t="s">
        <v>60</v>
      </c>
      <c r="E122" s="115" t="s">
        <v>56</v>
      </c>
      <c r="F122" s="115" t="s">
        <v>57</v>
      </c>
      <c r="G122" s="115" t="s">
        <v>111</v>
      </c>
      <c r="H122" s="115" t="s">
        <v>112</v>
      </c>
      <c r="I122" s="115" t="s">
        <v>113</v>
      </c>
      <c r="J122" s="115" t="s">
        <v>99</v>
      </c>
      <c r="K122" s="116" t="s">
        <v>114</v>
      </c>
      <c r="L122" s="113"/>
      <c r="M122" s="59" t="s">
        <v>1</v>
      </c>
      <c r="N122" s="60" t="s">
        <v>39</v>
      </c>
      <c r="O122" s="60" t="s">
        <v>115</v>
      </c>
      <c r="P122" s="60" t="s">
        <v>116</v>
      </c>
      <c r="Q122" s="60" t="s">
        <v>117</v>
      </c>
      <c r="R122" s="60" t="s">
        <v>118</v>
      </c>
      <c r="S122" s="60" t="s">
        <v>119</v>
      </c>
      <c r="T122" s="61" t="s">
        <v>120</v>
      </c>
    </row>
    <row r="123" spans="2:65" s="1" customFormat="1" ht="22.8" customHeight="1">
      <c r="B123" s="32"/>
      <c r="C123" s="64" t="s">
        <v>121</v>
      </c>
      <c r="J123" s="117">
        <f>BK123</f>
        <v>0</v>
      </c>
      <c r="L123" s="32"/>
      <c r="M123" s="62"/>
      <c r="N123" s="53"/>
      <c r="O123" s="53"/>
      <c r="P123" s="118">
        <f>P124+P243</f>
        <v>0</v>
      </c>
      <c r="Q123" s="53"/>
      <c r="R123" s="118">
        <f>R124+R243</f>
        <v>0.18082830999999999</v>
      </c>
      <c r="S123" s="53"/>
      <c r="T123" s="119">
        <f>T124+T243</f>
        <v>0</v>
      </c>
      <c r="AT123" s="17" t="s">
        <v>74</v>
      </c>
      <c r="AU123" s="17" t="s">
        <v>101</v>
      </c>
      <c r="BK123" s="120">
        <f>BK124+BK243</f>
        <v>0</v>
      </c>
    </row>
    <row r="124" spans="2:65" s="11" customFormat="1" ht="25.95" customHeight="1">
      <c r="B124" s="121"/>
      <c r="D124" s="122" t="s">
        <v>74</v>
      </c>
      <c r="E124" s="123" t="s">
        <v>122</v>
      </c>
      <c r="F124" s="123" t="s">
        <v>123</v>
      </c>
      <c r="I124" s="124"/>
      <c r="J124" s="125">
        <f>BK124</f>
        <v>0</v>
      </c>
      <c r="L124" s="121"/>
      <c r="M124" s="126"/>
      <c r="P124" s="127">
        <f>P125+P188+P196+P240</f>
        <v>0</v>
      </c>
      <c r="R124" s="127">
        <f>R125+R188+R196+R240</f>
        <v>0.18082830999999999</v>
      </c>
      <c r="T124" s="128">
        <f>T125+T188+T196+T240</f>
        <v>0</v>
      </c>
      <c r="AR124" s="122" t="s">
        <v>83</v>
      </c>
      <c r="AT124" s="129" t="s">
        <v>74</v>
      </c>
      <c r="AU124" s="129" t="s">
        <v>75</v>
      </c>
      <c r="AY124" s="122" t="s">
        <v>124</v>
      </c>
      <c r="BK124" s="130">
        <f>BK125+BK188+BK196+BK240</f>
        <v>0</v>
      </c>
    </row>
    <row r="125" spans="2:65" s="11" customFormat="1" ht="22.8" customHeight="1">
      <c r="B125" s="121"/>
      <c r="D125" s="122" t="s">
        <v>74</v>
      </c>
      <c r="E125" s="131" t="s">
        <v>83</v>
      </c>
      <c r="F125" s="131" t="s">
        <v>125</v>
      </c>
      <c r="I125" s="124"/>
      <c r="J125" s="132">
        <f>BK125</f>
        <v>0</v>
      </c>
      <c r="L125" s="121"/>
      <c r="M125" s="126"/>
      <c r="P125" s="127">
        <f>SUM(P126:P187)</f>
        <v>0</v>
      </c>
      <c r="R125" s="127">
        <f>SUM(R126:R187)</f>
        <v>0</v>
      </c>
      <c r="T125" s="128">
        <f>SUM(T126:T187)</f>
        <v>0</v>
      </c>
      <c r="AR125" s="122" t="s">
        <v>83</v>
      </c>
      <c r="AT125" s="129" t="s">
        <v>74</v>
      </c>
      <c r="AU125" s="129" t="s">
        <v>83</v>
      </c>
      <c r="AY125" s="122" t="s">
        <v>124</v>
      </c>
      <c r="BK125" s="130">
        <f>SUM(BK126:BK187)</f>
        <v>0</v>
      </c>
    </row>
    <row r="126" spans="2:65" s="1" customFormat="1" ht="24.15" customHeight="1">
      <c r="B126" s="32"/>
      <c r="C126" s="133" t="s">
        <v>83</v>
      </c>
      <c r="D126" s="133" t="s">
        <v>126</v>
      </c>
      <c r="E126" s="134" t="s">
        <v>247</v>
      </c>
      <c r="F126" s="135" t="s">
        <v>248</v>
      </c>
      <c r="G126" s="136" t="s">
        <v>129</v>
      </c>
      <c r="H126" s="137">
        <v>45.5</v>
      </c>
      <c r="I126" s="138"/>
      <c r="J126" s="139">
        <f>ROUND(I126*H126,2)</f>
        <v>0</v>
      </c>
      <c r="K126" s="135" t="s">
        <v>139</v>
      </c>
      <c r="L126" s="32"/>
      <c r="M126" s="140" t="s">
        <v>1</v>
      </c>
      <c r="N126" s="141" t="s">
        <v>40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130</v>
      </c>
      <c r="AT126" s="144" t="s">
        <v>126</v>
      </c>
      <c r="AU126" s="144" t="s">
        <v>85</v>
      </c>
      <c r="AY126" s="17" t="s">
        <v>124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83</v>
      </c>
      <c r="BK126" s="145">
        <f>ROUND(I126*H126,2)</f>
        <v>0</v>
      </c>
      <c r="BL126" s="17" t="s">
        <v>130</v>
      </c>
      <c r="BM126" s="144" t="s">
        <v>249</v>
      </c>
    </row>
    <row r="127" spans="2:65" s="12" customFormat="1" ht="20.399999999999999">
      <c r="B127" s="146"/>
      <c r="D127" s="147" t="s">
        <v>132</v>
      </c>
      <c r="E127" s="148" t="s">
        <v>1</v>
      </c>
      <c r="F127" s="149" t="s">
        <v>250</v>
      </c>
      <c r="H127" s="148" t="s">
        <v>1</v>
      </c>
      <c r="I127" s="150"/>
      <c r="L127" s="146"/>
      <c r="M127" s="151"/>
      <c r="T127" s="152"/>
      <c r="AT127" s="148" t="s">
        <v>132</v>
      </c>
      <c r="AU127" s="148" t="s">
        <v>85</v>
      </c>
      <c r="AV127" s="12" t="s">
        <v>83</v>
      </c>
      <c r="AW127" s="12" t="s">
        <v>31</v>
      </c>
      <c r="AX127" s="12" t="s">
        <v>75</v>
      </c>
      <c r="AY127" s="148" t="s">
        <v>124</v>
      </c>
    </row>
    <row r="128" spans="2:65" s="12" customFormat="1" ht="10.199999999999999">
      <c r="B128" s="146"/>
      <c r="D128" s="147" t="s">
        <v>132</v>
      </c>
      <c r="E128" s="148" t="s">
        <v>1</v>
      </c>
      <c r="F128" s="149" t="s">
        <v>251</v>
      </c>
      <c r="H128" s="148" t="s">
        <v>1</v>
      </c>
      <c r="I128" s="150"/>
      <c r="L128" s="146"/>
      <c r="M128" s="151"/>
      <c r="T128" s="152"/>
      <c r="AT128" s="148" t="s">
        <v>132</v>
      </c>
      <c r="AU128" s="148" t="s">
        <v>85</v>
      </c>
      <c r="AV128" s="12" t="s">
        <v>83</v>
      </c>
      <c r="AW128" s="12" t="s">
        <v>31</v>
      </c>
      <c r="AX128" s="12" t="s">
        <v>75</v>
      </c>
      <c r="AY128" s="148" t="s">
        <v>124</v>
      </c>
    </row>
    <row r="129" spans="2:65" s="13" customFormat="1" ht="10.199999999999999">
      <c r="B129" s="153"/>
      <c r="D129" s="147" t="s">
        <v>132</v>
      </c>
      <c r="E129" s="154" t="s">
        <v>1</v>
      </c>
      <c r="F129" s="155" t="s">
        <v>252</v>
      </c>
      <c r="H129" s="156">
        <v>41.5</v>
      </c>
      <c r="I129" s="157"/>
      <c r="L129" s="153"/>
      <c r="M129" s="158"/>
      <c r="T129" s="159"/>
      <c r="AT129" s="154" t="s">
        <v>132</v>
      </c>
      <c r="AU129" s="154" t="s">
        <v>85</v>
      </c>
      <c r="AV129" s="13" t="s">
        <v>85</v>
      </c>
      <c r="AW129" s="13" t="s">
        <v>31</v>
      </c>
      <c r="AX129" s="13" t="s">
        <v>75</v>
      </c>
      <c r="AY129" s="154" t="s">
        <v>124</v>
      </c>
    </row>
    <row r="130" spans="2:65" s="12" customFormat="1" ht="10.199999999999999">
      <c r="B130" s="146"/>
      <c r="D130" s="147" t="s">
        <v>132</v>
      </c>
      <c r="E130" s="148" t="s">
        <v>1</v>
      </c>
      <c r="F130" s="149" t="s">
        <v>253</v>
      </c>
      <c r="H130" s="148" t="s">
        <v>1</v>
      </c>
      <c r="I130" s="150"/>
      <c r="L130" s="146"/>
      <c r="M130" s="151"/>
      <c r="T130" s="152"/>
      <c r="AT130" s="148" t="s">
        <v>132</v>
      </c>
      <c r="AU130" s="148" t="s">
        <v>85</v>
      </c>
      <c r="AV130" s="12" t="s">
        <v>83</v>
      </c>
      <c r="AW130" s="12" t="s">
        <v>31</v>
      </c>
      <c r="AX130" s="12" t="s">
        <v>75</v>
      </c>
      <c r="AY130" s="148" t="s">
        <v>124</v>
      </c>
    </row>
    <row r="131" spans="2:65" s="13" customFormat="1" ht="10.199999999999999">
      <c r="B131" s="153"/>
      <c r="D131" s="147" t="s">
        <v>132</v>
      </c>
      <c r="E131" s="154" t="s">
        <v>1</v>
      </c>
      <c r="F131" s="155" t="s">
        <v>254</v>
      </c>
      <c r="H131" s="156">
        <v>4</v>
      </c>
      <c r="I131" s="157"/>
      <c r="L131" s="153"/>
      <c r="M131" s="158"/>
      <c r="T131" s="159"/>
      <c r="AT131" s="154" t="s">
        <v>132</v>
      </c>
      <c r="AU131" s="154" t="s">
        <v>85</v>
      </c>
      <c r="AV131" s="13" t="s">
        <v>85</v>
      </c>
      <c r="AW131" s="13" t="s">
        <v>31</v>
      </c>
      <c r="AX131" s="13" t="s">
        <v>75</v>
      </c>
      <c r="AY131" s="154" t="s">
        <v>124</v>
      </c>
    </row>
    <row r="132" spans="2:65" s="14" customFormat="1" ht="10.199999999999999">
      <c r="B132" s="160"/>
      <c r="D132" s="147" t="s">
        <v>132</v>
      </c>
      <c r="E132" s="161" t="s">
        <v>1</v>
      </c>
      <c r="F132" s="162" t="s">
        <v>135</v>
      </c>
      <c r="H132" s="163">
        <v>45.5</v>
      </c>
      <c r="I132" s="164"/>
      <c r="L132" s="160"/>
      <c r="M132" s="165"/>
      <c r="T132" s="166"/>
      <c r="AT132" s="161" t="s">
        <v>132</v>
      </c>
      <c r="AU132" s="161" t="s">
        <v>85</v>
      </c>
      <c r="AV132" s="14" t="s">
        <v>130</v>
      </c>
      <c r="AW132" s="14" t="s">
        <v>31</v>
      </c>
      <c r="AX132" s="14" t="s">
        <v>83</v>
      </c>
      <c r="AY132" s="161" t="s">
        <v>124</v>
      </c>
    </row>
    <row r="133" spans="2:65" s="1" customFormat="1" ht="33" customHeight="1">
      <c r="B133" s="32"/>
      <c r="C133" s="133" t="s">
        <v>85</v>
      </c>
      <c r="D133" s="133" t="s">
        <v>126</v>
      </c>
      <c r="E133" s="134" t="s">
        <v>255</v>
      </c>
      <c r="F133" s="135" t="s">
        <v>256</v>
      </c>
      <c r="G133" s="136" t="s">
        <v>154</v>
      </c>
      <c r="H133" s="137">
        <v>29.745000000000001</v>
      </c>
      <c r="I133" s="138"/>
      <c r="J133" s="139">
        <f>ROUND(I133*H133,2)</f>
        <v>0</v>
      </c>
      <c r="K133" s="135" t="s">
        <v>139</v>
      </c>
      <c r="L133" s="32"/>
      <c r="M133" s="140" t="s">
        <v>1</v>
      </c>
      <c r="N133" s="141" t="s">
        <v>40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130</v>
      </c>
      <c r="AT133" s="144" t="s">
        <v>126</v>
      </c>
      <c r="AU133" s="144" t="s">
        <v>85</v>
      </c>
      <c r="AY133" s="17" t="s">
        <v>124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83</v>
      </c>
      <c r="BK133" s="145">
        <f>ROUND(I133*H133,2)</f>
        <v>0</v>
      </c>
      <c r="BL133" s="17" t="s">
        <v>130</v>
      </c>
      <c r="BM133" s="144" t="s">
        <v>257</v>
      </c>
    </row>
    <row r="134" spans="2:65" s="1" customFormat="1" ht="28.8">
      <c r="B134" s="32"/>
      <c r="D134" s="147" t="s">
        <v>141</v>
      </c>
      <c r="F134" s="167" t="s">
        <v>258</v>
      </c>
      <c r="I134" s="168"/>
      <c r="L134" s="32"/>
      <c r="M134" s="169"/>
      <c r="T134" s="56"/>
      <c r="AT134" s="17" t="s">
        <v>141</v>
      </c>
      <c r="AU134" s="17" t="s">
        <v>85</v>
      </c>
    </row>
    <row r="135" spans="2:65" s="12" customFormat="1" ht="10.199999999999999">
      <c r="B135" s="146"/>
      <c r="D135" s="147" t="s">
        <v>132</v>
      </c>
      <c r="E135" s="148" t="s">
        <v>1</v>
      </c>
      <c r="F135" s="149" t="s">
        <v>259</v>
      </c>
      <c r="H135" s="148" t="s">
        <v>1</v>
      </c>
      <c r="I135" s="150"/>
      <c r="L135" s="146"/>
      <c r="M135" s="151"/>
      <c r="T135" s="152"/>
      <c r="AT135" s="148" t="s">
        <v>132</v>
      </c>
      <c r="AU135" s="148" t="s">
        <v>85</v>
      </c>
      <c r="AV135" s="12" t="s">
        <v>83</v>
      </c>
      <c r="AW135" s="12" t="s">
        <v>31</v>
      </c>
      <c r="AX135" s="12" t="s">
        <v>75</v>
      </c>
      <c r="AY135" s="148" t="s">
        <v>124</v>
      </c>
    </row>
    <row r="136" spans="2:65" s="13" customFormat="1" ht="10.199999999999999">
      <c r="B136" s="153"/>
      <c r="D136" s="147" t="s">
        <v>132</v>
      </c>
      <c r="E136" s="154" t="s">
        <v>1</v>
      </c>
      <c r="F136" s="155" t="s">
        <v>260</v>
      </c>
      <c r="H136" s="156">
        <v>26.145</v>
      </c>
      <c r="I136" s="157"/>
      <c r="L136" s="153"/>
      <c r="M136" s="158"/>
      <c r="T136" s="159"/>
      <c r="AT136" s="154" t="s">
        <v>132</v>
      </c>
      <c r="AU136" s="154" t="s">
        <v>85</v>
      </c>
      <c r="AV136" s="13" t="s">
        <v>85</v>
      </c>
      <c r="AW136" s="13" t="s">
        <v>31</v>
      </c>
      <c r="AX136" s="13" t="s">
        <v>75</v>
      </c>
      <c r="AY136" s="154" t="s">
        <v>124</v>
      </c>
    </row>
    <row r="137" spans="2:65" s="12" customFormat="1" ht="10.199999999999999">
      <c r="B137" s="146"/>
      <c r="D137" s="147" t="s">
        <v>132</v>
      </c>
      <c r="E137" s="148" t="s">
        <v>1</v>
      </c>
      <c r="F137" s="149" t="s">
        <v>261</v>
      </c>
      <c r="H137" s="148" t="s">
        <v>1</v>
      </c>
      <c r="I137" s="150"/>
      <c r="L137" s="146"/>
      <c r="M137" s="151"/>
      <c r="T137" s="152"/>
      <c r="AT137" s="148" t="s">
        <v>132</v>
      </c>
      <c r="AU137" s="148" t="s">
        <v>85</v>
      </c>
      <c r="AV137" s="12" t="s">
        <v>83</v>
      </c>
      <c r="AW137" s="12" t="s">
        <v>31</v>
      </c>
      <c r="AX137" s="12" t="s">
        <v>75</v>
      </c>
      <c r="AY137" s="148" t="s">
        <v>124</v>
      </c>
    </row>
    <row r="138" spans="2:65" s="13" customFormat="1" ht="10.199999999999999">
      <c r="B138" s="153"/>
      <c r="D138" s="147" t="s">
        <v>132</v>
      </c>
      <c r="E138" s="154" t="s">
        <v>1</v>
      </c>
      <c r="F138" s="155" t="s">
        <v>262</v>
      </c>
      <c r="H138" s="156">
        <v>1.575</v>
      </c>
      <c r="I138" s="157"/>
      <c r="L138" s="153"/>
      <c r="M138" s="158"/>
      <c r="T138" s="159"/>
      <c r="AT138" s="154" t="s">
        <v>132</v>
      </c>
      <c r="AU138" s="154" t="s">
        <v>85</v>
      </c>
      <c r="AV138" s="13" t="s">
        <v>85</v>
      </c>
      <c r="AW138" s="13" t="s">
        <v>31</v>
      </c>
      <c r="AX138" s="13" t="s">
        <v>75</v>
      </c>
      <c r="AY138" s="154" t="s">
        <v>124</v>
      </c>
    </row>
    <row r="139" spans="2:65" s="13" customFormat="1" ht="10.199999999999999">
      <c r="B139" s="153"/>
      <c r="D139" s="147" t="s">
        <v>132</v>
      </c>
      <c r="E139" s="154" t="s">
        <v>1</v>
      </c>
      <c r="F139" s="155" t="s">
        <v>263</v>
      </c>
      <c r="H139" s="156">
        <v>2.0249999999999999</v>
      </c>
      <c r="I139" s="157"/>
      <c r="L139" s="153"/>
      <c r="M139" s="158"/>
      <c r="T139" s="159"/>
      <c r="AT139" s="154" t="s">
        <v>132</v>
      </c>
      <c r="AU139" s="154" t="s">
        <v>85</v>
      </c>
      <c r="AV139" s="13" t="s">
        <v>85</v>
      </c>
      <c r="AW139" s="13" t="s">
        <v>31</v>
      </c>
      <c r="AX139" s="13" t="s">
        <v>75</v>
      </c>
      <c r="AY139" s="154" t="s">
        <v>124</v>
      </c>
    </row>
    <row r="140" spans="2:65" s="14" customFormat="1" ht="10.199999999999999">
      <c r="B140" s="160"/>
      <c r="D140" s="147" t="s">
        <v>132</v>
      </c>
      <c r="E140" s="161" t="s">
        <v>1</v>
      </c>
      <c r="F140" s="162" t="s">
        <v>135</v>
      </c>
      <c r="H140" s="163">
        <v>29.744999999999997</v>
      </c>
      <c r="I140" s="164"/>
      <c r="L140" s="160"/>
      <c r="M140" s="165"/>
      <c r="T140" s="166"/>
      <c r="AT140" s="161" t="s">
        <v>132</v>
      </c>
      <c r="AU140" s="161" t="s">
        <v>85</v>
      </c>
      <c r="AV140" s="14" t="s">
        <v>130</v>
      </c>
      <c r="AW140" s="14" t="s">
        <v>31</v>
      </c>
      <c r="AX140" s="14" t="s">
        <v>83</v>
      </c>
      <c r="AY140" s="161" t="s">
        <v>124</v>
      </c>
    </row>
    <row r="141" spans="2:65" s="1" customFormat="1" ht="33" customHeight="1">
      <c r="B141" s="32"/>
      <c r="C141" s="133" t="s">
        <v>148</v>
      </c>
      <c r="D141" s="133" t="s">
        <v>126</v>
      </c>
      <c r="E141" s="134" t="s">
        <v>264</v>
      </c>
      <c r="F141" s="135" t="s">
        <v>265</v>
      </c>
      <c r="G141" s="136" t="s">
        <v>154</v>
      </c>
      <c r="H141" s="137">
        <v>28.745000000000001</v>
      </c>
      <c r="I141" s="138"/>
      <c r="J141" s="139">
        <f>ROUND(I141*H141,2)</f>
        <v>0</v>
      </c>
      <c r="K141" s="135" t="s">
        <v>139</v>
      </c>
      <c r="L141" s="32"/>
      <c r="M141" s="140" t="s">
        <v>1</v>
      </c>
      <c r="N141" s="141" t="s">
        <v>40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130</v>
      </c>
      <c r="AT141" s="144" t="s">
        <v>126</v>
      </c>
      <c r="AU141" s="144" t="s">
        <v>85</v>
      </c>
      <c r="AY141" s="17" t="s">
        <v>124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83</v>
      </c>
      <c r="BK141" s="145">
        <f>ROUND(I141*H141,2)</f>
        <v>0</v>
      </c>
      <c r="BL141" s="17" t="s">
        <v>130</v>
      </c>
      <c r="BM141" s="144" t="s">
        <v>266</v>
      </c>
    </row>
    <row r="142" spans="2:65" s="12" customFormat="1" ht="10.199999999999999">
      <c r="B142" s="146"/>
      <c r="D142" s="147" t="s">
        <v>132</v>
      </c>
      <c r="E142" s="148" t="s">
        <v>1</v>
      </c>
      <c r="F142" s="149" t="s">
        <v>259</v>
      </c>
      <c r="H142" s="148" t="s">
        <v>1</v>
      </c>
      <c r="I142" s="150"/>
      <c r="L142" s="146"/>
      <c r="M142" s="151"/>
      <c r="T142" s="152"/>
      <c r="AT142" s="148" t="s">
        <v>132</v>
      </c>
      <c r="AU142" s="148" t="s">
        <v>85</v>
      </c>
      <c r="AV142" s="12" t="s">
        <v>83</v>
      </c>
      <c r="AW142" s="12" t="s">
        <v>31</v>
      </c>
      <c r="AX142" s="12" t="s">
        <v>75</v>
      </c>
      <c r="AY142" s="148" t="s">
        <v>124</v>
      </c>
    </row>
    <row r="143" spans="2:65" s="13" customFormat="1" ht="10.199999999999999">
      <c r="B143" s="153"/>
      <c r="D143" s="147" t="s">
        <v>132</v>
      </c>
      <c r="E143" s="154" t="s">
        <v>1</v>
      </c>
      <c r="F143" s="155" t="s">
        <v>260</v>
      </c>
      <c r="H143" s="156">
        <v>26.145</v>
      </c>
      <c r="I143" s="157"/>
      <c r="L143" s="153"/>
      <c r="M143" s="158"/>
      <c r="T143" s="159"/>
      <c r="AT143" s="154" t="s">
        <v>132</v>
      </c>
      <c r="AU143" s="154" t="s">
        <v>85</v>
      </c>
      <c r="AV143" s="13" t="s">
        <v>85</v>
      </c>
      <c r="AW143" s="13" t="s">
        <v>31</v>
      </c>
      <c r="AX143" s="13" t="s">
        <v>75</v>
      </c>
      <c r="AY143" s="154" t="s">
        <v>124</v>
      </c>
    </row>
    <row r="144" spans="2:65" s="12" customFormat="1" ht="10.199999999999999">
      <c r="B144" s="146"/>
      <c r="D144" s="147" t="s">
        <v>132</v>
      </c>
      <c r="E144" s="148" t="s">
        <v>1</v>
      </c>
      <c r="F144" s="149" t="s">
        <v>261</v>
      </c>
      <c r="H144" s="148" t="s">
        <v>1</v>
      </c>
      <c r="I144" s="150"/>
      <c r="L144" s="146"/>
      <c r="M144" s="151"/>
      <c r="T144" s="152"/>
      <c r="AT144" s="148" t="s">
        <v>132</v>
      </c>
      <c r="AU144" s="148" t="s">
        <v>85</v>
      </c>
      <c r="AV144" s="12" t="s">
        <v>83</v>
      </c>
      <c r="AW144" s="12" t="s">
        <v>31</v>
      </c>
      <c r="AX144" s="12" t="s">
        <v>75</v>
      </c>
      <c r="AY144" s="148" t="s">
        <v>124</v>
      </c>
    </row>
    <row r="145" spans="2:65" s="13" customFormat="1" ht="10.199999999999999">
      <c r="B145" s="153"/>
      <c r="D145" s="147" t="s">
        <v>132</v>
      </c>
      <c r="E145" s="154" t="s">
        <v>1</v>
      </c>
      <c r="F145" s="155" t="s">
        <v>262</v>
      </c>
      <c r="H145" s="156">
        <v>1.575</v>
      </c>
      <c r="I145" s="157"/>
      <c r="L145" s="153"/>
      <c r="M145" s="158"/>
      <c r="T145" s="159"/>
      <c r="AT145" s="154" t="s">
        <v>132</v>
      </c>
      <c r="AU145" s="154" t="s">
        <v>85</v>
      </c>
      <c r="AV145" s="13" t="s">
        <v>85</v>
      </c>
      <c r="AW145" s="13" t="s">
        <v>31</v>
      </c>
      <c r="AX145" s="13" t="s">
        <v>75</v>
      </c>
      <c r="AY145" s="154" t="s">
        <v>124</v>
      </c>
    </row>
    <row r="146" spans="2:65" s="13" customFormat="1" ht="10.199999999999999">
      <c r="B146" s="153"/>
      <c r="D146" s="147" t="s">
        <v>132</v>
      </c>
      <c r="E146" s="154" t="s">
        <v>1</v>
      </c>
      <c r="F146" s="155" t="s">
        <v>263</v>
      </c>
      <c r="H146" s="156">
        <v>2.0249999999999999</v>
      </c>
      <c r="I146" s="157"/>
      <c r="L146" s="153"/>
      <c r="M146" s="158"/>
      <c r="T146" s="159"/>
      <c r="AT146" s="154" t="s">
        <v>132</v>
      </c>
      <c r="AU146" s="154" t="s">
        <v>85</v>
      </c>
      <c r="AV146" s="13" t="s">
        <v>85</v>
      </c>
      <c r="AW146" s="13" t="s">
        <v>31</v>
      </c>
      <c r="AX146" s="13" t="s">
        <v>75</v>
      </c>
      <c r="AY146" s="154" t="s">
        <v>124</v>
      </c>
    </row>
    <row r="147" spans="2:65" s="12" customFormat="1" ht="10.199999999999999">
      <c r="B147" s="146"/>
      <c r="D147" s="147" t="s">
        <v>132</v>
      </c>
      <c r="E147" s="148" t="s">
        <v>1</v>
      </c>
      <c r="F147" s="149" t="s">
        <v>267</v>
      </c>
      <c r="H147" s="148" t="s">
        <v>1</v>
      </c>
      <c r="I147" s="150"/>
      <c r="L147" s="146"/>
      <c r="M147" s="151"/>
      <c r="T147" s="152"/>
      <c r="AT147" s="148" t="s">
        <v>132</v>
      </c>
      <c r="AU147" s="148" t="s">
        <v>85</v>
      </c>
      <c r="AV147" s="12" t="s">
        <v>83</v>
      </c>
      <c r="AW147" s="12" t="s">
        <v>31</v>
      </c>
      <c r="AX147" s="12" t="s">
        <v>75</v>
      </c>
      <c r="AY147" s="148" t="s">
        <v>124</v>
      </c>
    </row>
    <row r="148" spans="2:65" s="13" customFormat="1" ht="10.199999999999999">
      <c r="B148" s="153"/>
      <c r="D148" s="147" t="s">
        <v>132</v>
      </c>
      <c r="E148" s="154" t="s">
        <v>1</v>
      </c>
      <c r="F148" s="155" t="s">
        <v>268</v>
      </c>
      <c r="H148" s="156">
        <v>-1</v>
      </c>
      <c r="I148" s="157"/>
      <c r="L148" s="153"/>
      <c r="M148" s="158"/>
      <c r="T148" s="159"/>
      <c r="AT148" s="154" t="s">
        <v>132</v>
      </c>
      <c r="AU148" s="154" t="s">
        <v>85</v>
      </c>
      <c r="AV148" s="13" t="s">
        <v>85</v>
      </c>
      <c r="AW148" s="13" t="s">
        <v>31</v>
      </c>
      <c r="AX148" s="13" t="s">
        <v>75</v>
      </c>
      <c r="AY148" s="154" t="s">
        <v>124</v>
      </c>
    </row>
    <row r="149" spans="2:65" s="14" customFormat="1" ht="10.199999999999999">
      <c r="B149" s="160"/>
      <c r="D149" s="147" t="s">
        <v>132</v>
      </c>
      <c r="E149" s="161" t="s">
        <v>1</v>
      </c>
      <c r="F149" s="162" t="s">
        <v>135</v>
      </c>
      <c r="H149" s="163">
        <v>28.744999999999997</v>
      </c>
      <c r="I149" s="164"/>
      <c r="L149" s="160"/>
      <c r="M149" s="165"/>
      <c r="T149" s="166"/>
      <c r="AT149" s="161" t="s">
        <v>132</v>
      </c>
      <c r="AU149" s="161" t="s">
        <v>85</v>
      </c>
      <c r="AV149" s="14" t="s">
        <v>130</v>
      </c>
      <c r="AW149" s="14" t="s">
        <v>31</v>
      </c>
      <c r="AX149" s="14" t="s">
        <v>83</v>
      </c>
      <c r="AY149" s="161" t="s">
        <v>124</v>
      </c>
    </row>
    <row r="150" spans="2:65" s="1" customFormat="1" ht="33" customHeight="1">
      <c r="B150" s="32"/>
      <c r="C150" s="133" t="s">
        <v>130</v>
      </c>
      <c r="D150" s="133" t="s">
        <v>126</v>
      </c>
      <c r="E150" s="134" t="s">
        <v>269</v>
      </c>
      <c r="F150" s="135" t="s">
        <v>270</v>
      </c>
      <c r="G150" s="136" t="s">
        <v>154</v>
      </c>
      <c r="H150" s="137">
        <v>1</v>
      </c>
      <c r="I150" s="138"/>
      <c r="J150" s="139">
        <f>ROUND(I150*H150,2)</f>
        <v>0</v>
      </c>
      <c r="K150" s="135" t="s">
        <v>139</v>
      </c>
      <c r="L150" s="32"/>
      <c r="M150" s="140" t="s">
        <v>1</v>
      </c>
      <c r="N150" s="141" t="s">
        <v>40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130</v>
      </c>
      <c r="AT150" s="144" t="s">
        <v>126</v>
      </c>
      <c r="AU150" s="144" t="s">
        <v>85</v>
      </c>
      <c r="AY150" s="17" t="s">
        <v>124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83</v>
      </c>
      <c r="BK150" s="145">
        <f>ROUND(I150*H150,2)</f>
        <v>0</v>
      </c>
      <c r="BL150" s="17" t="s">
        <v>130</v>
      </c>
      <c r="BM150" s="144" t="s">
        <v>271</v>
      </c>
    </row>
    <row r="151" spans="2:65" s="1" customFormat="1" ht="19.2">
      <c r="B151" s="32"/>
      <c r="D151" s="147" t="s">
        <v>141</v>
      </c>
      <c r="F151" s="167" t="s">
        <v>272</v>
      </c>
      <c r="I151" s="168"/>
      <c r="L151" s="32"/>
      <c r="M151" s="169"/>
      <c r="T151" s="56"/>
      <c r="AT151" s="17" t="s">
        <v>141</v>
      </c>
      <c r="AU151" s="17" t="s">
        <v>85</v>
      </c>
    </row>
    <row r="152" spans="2:65" s="12" customFormat="1" ht="10.199999999999999">
      <c r="B152" s="146"/>
      <c r="D152" s="147" t="s">
        <v>132</v>
      </c>
      <c r="E152" s="148" t="s">
        <v>1</v>
      </c>
      <c r="F152" s="149" t="s">
        <v>273</v>
      </c>
      <c r="H152" s="148" t="s">
        <v>1</v>
      </c>
      <c r="I152" s="150"/>
      <c r="L152" s="146"/>
      <c r="M152" s="151"/>
      <c r="T152" s="152"/>
      <c r="AT152" s="148" t="s">
        <v>132</v>
      </c>
      <c r="AU152" s="148" t="s">
        <v>85</v>
      </c>
      <c r="AV152" s="12" t="s">
        <v>83</v>
      </c>
      <c r="AW152" s="12" t="s">
        <v>31</v>
      </c>
      <c r="AX152" s="12" t="s">
        <v>75</v>
      </c>
      <c r="AY152" s="148" t="s">
        <v>124</v>
      </c>
    </row>
    <row r="153" spans="2:65" s="13" customFormat="1" ht="10.199999999999999">
      <c r="B153" s="153"/>
      <c r="D153" s="147" t="s">
        <v>132</v>
      </c>
      <c r="E153" s="154" t="s">
        <v>1</v>
      </c>
      <c r="F153" s="155" t="s">
        <v>190</v>
      </c>
      <c r="H153" s="156">
        <v>1</v>
      </c>
      <c r="I153" s="157"/>
      <c r="L153" s="153"/>
      <c r="M153" s="158"/>
      <c r="T153" s="159"/>
      <c r="AT153" s="154" t="s">
        <v>132</v>
      </c>
      <c r="AU153" s="154" t="s">
        <v>85</v>
      </c>
      <c r="AV153" s="13" t="s">
        <v>85</v>
      </c>
      <c r="AW153" s="13" t="s">
        <v>31</v>
      </c>
      <c r="AX153" s="13" t="s">
        <v>75</v>
      </c>
      <c r="AY153" s="154" t="s">
        <v>124</v>
      </c>
    </row>
    <row r="154" spans="2:65" s="14" customFormat="1" ht="10.199999999999999">
      <c r="B154" s="160"/>
      <c r="D154" s="147" t="s">
        <v>132</v>
      </c>
      <c r="E154" s="161" t="s">
        <v>1</v>
      </c>
      <c r="F154" s="162" t="s">
        <v>135</v>
      </c>
      <c r="H154" s="163">
        <v>1</v>
      </c>
      <c r="I154" s="164"/>
      <c r="L154" s="160"/>
      <c r="M154" s="165"/>
      <c r="T154" s="166"/>
      <c r="AT154" s="161" t="s">
        <v>132</v>
      </c>
      <c r="AU154" s="161" t="s">
        <v>85</v>
      </c>
      <c r="AV154" s="14" t="s">
        <v>130</v>
      </c>
      <c r="AW154" s="14" t="s">
        <v>31</v>
      </c>
      <c r="AX154" s="14" t="s">
        <v>83</v>
      </c>
      <c r="AY154" s="161" t="s">
        <v>124</v>
      </c>
    </row>
    <row r="155" spans="2:65" s="1" customFormat="1" ht="37.799999999999997" customHeight="1">
      <c r="B155" s="32"/>
      <c r="C155" s="133" t="s">
        <v>170</v>
      </c>
      <c r="D155" s="133" t="s">
        <v>126</v>
      </c>
      <c r="E155" s="134" t="s">
        <v>274</v>
      </c>
      <c r="F155" s="135" t="s">
        <v>275</v>
      </c>
      <c r="G155" s="136" t="s">
        <v>154</v>
      </c>
      <c r="H155" s="137">
        <v>14.805</v>
      </c>
      <c r="I155" s="138"/>
      <c r="J155" s="139">
        <f>ROUND(I155*H155,2)</f>
        <v>0</v>
      </c>
      <c r="K155" s="135" t="s">
        <v>139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130</v>
      </c>
      <c r="AT155" s="144" t="s">
        <v>126</v>
      </c>
      <c r="AU155" s="144" t="s">
        <v>85</v>
      </c>
      <c r="AY155" s="17" t="s">
        <v>124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83</v>
      </c>
      <c r="BK155" s="145">
        <f>ROUND(I155*H155,2)</f>
        <v>0</v>
      </c>
      <c r="BL155" s="17" t="s">
        <v>130</v>
      </c>
      <c r="BM155" s="144" t="s">
        <v>276</v>
      </c>
    </row>
    <row r="156" spans="2:65" s="12" customFormat="1" ht="10.199999999999999">
      <c r="B156" s="146"/>
      <c r="D156" s="147" t="s">
        <v>132</v>
      </c>
      <c r="E156" s="148" t="s">
        <v>1</v>
      </c>
      <c r="F156" s="149" t="s">
        <v>277</v>
      </c>
      <c r="H156" s="148" t="s">
        <v>1</v>
      </c>
      <c r="I156" s="150"/>
      <c r="L156" s="146"/>
      <c r="M156" s="151"/>
      <c r="T156" s="152"/>
      <c r="AT156" s="148" t="s">
        <v>132</v>
      </c>
      <c r="AU156" s="148" t="s">
        <v>85</v>
      </c>
      <c r="AV156" s="12" t="s">
        <v>83</v>
      </c>
      <c r="AW156" s="12" t="s">
        <v>31</v>
      </c>
      <c r="AX156" s="12" t="s">
        <v>75</v>
      </c>
      <c r="AY156" s="148" t="s">
        <v>124</v>
      </c>
    </row>
    <row r="157" spans="2:65" s="13" customFormat="1" ht="10.199999999999999">
      <c r="B157" s="153"/>
      <c r="D157" s="147" t="s">
        <v>132</v>
      </c>
      <c r="E157" s="154" t="s">
        <v>1</v>
      </c>
      <c r="F157" s="155" t="s">
        <v>278</v>
      </c>
      <c r="H157" s="156">
        <v>29.745000000000001</v>
      </c>
      <c r="I157" s="157"/>
      <c r="L157" s="153"/>
      <c r="M157" s="158"/>
      <c r="T157" s="159"/>
      <c r="AT157" s="154" t="s">
        <v>132</v>
      </c>
      <c r="AU157" s="154" t="s">
        <v>85</v>
      </c>
      <c r="AV157" s="13" t="s">
        <v>85</v>
      </c>
      <c r="AW157" s="13" t="s">
        <v>31</v>
      </c>
      <c r="AX157" s="13" t="s">
        <v>75</v>
      </c>
      <c r="AY157" s="154" t="s">
        <v>124</v>
      </c>
    </row>
    <row r="158" spans="2:65" s="12" customFormat="1" ht="10.199999999999999">
      <c r="B158" s="146"/>
      <c r="D158" s="147" t="s">
        <v>132</v>
      </c>
      <c r="E158" s="148" t="s">
        <v>1</v>
      </c>
      <c r="F158" s="149" t="s">
        <v>279</v>
      </c>
      <c r="H158" s="148" t="s">
        <v>1</v>
      </c>
      <c r="I158" s="150"/>
      <c r="L158" s="146"/>
      <c r="M158" s="151"/>
      <c r="T158" s="152"/>
      <c r="AT158" s="148" t="s">
        <v>132</v>
      </c>
      <c r="AU158" s="148" t="s">
        <v>85</v>
      </c>
      <c r="AV158" s="12" t="s">
        <v>83</v>
      </c>
      <c r="AW158" s="12" t="s">
        <v>31</v>
      </c>
      <c r="AX158" s="12" t="s">
        <v>75</v>
      </c>
      <c r="AY158" s="148" t="s">
        <v>124</v>
      </c>
    </row>
    <row r="159" spans="2:65" s="13" customFormat="1" ht="10.199999999999999">
      <c r="B159" s="153"/>
      <c r="D159" s="147" t="s">
        <v>132</v>
      </c>
      <c r="E159" s="154" t="s">
        <v>1</v>
      </c>
      <c r="F159" s="155" t="s">
        <v>280</v>
      </c>
      <c r="H159" s="156">
        <v>-14.94</v>
      </c>
      <c r="I159" s="157"/>
      <c r="L159" s="153"/>
      <c r="M159" s="158"/>
      <c r="T159" s="159"/>
      <c r="AT159" s="154" t="s">
        <v>132</v>
      </c>
      <c r="AU159" s="154" t="s">
        <v>85</v>
      </c>
      <c r="AV159" s="13" t="s">
        <v>85</v>
      </c>
      <c r="AW159" s="13" t="s">
        <v>31</v>
      </c>
      <c r="AX159" s="13" t="s">
        <v>75</v>
      </c>
      <c r="AY159" s="154" t="s">
        <v>124</v>
      </c>
    </row>
    <row r="160" spans="2:65" s="14" customFormat="1" ht="10.199999999999999">
      <c r="B160" s="160"/>
      <c r="D160" s="147" t="s">
        <v>132</v>
      </c>
      <c r="E160" s="161" t="s">
        <v>1</v>
      </c>
      <c r="F160" s="162" t="s">
        <v>135</v>
      </c>
      <c r="H160" s="163">
        <v>14.805000000000001</v>
      </c>
      <c r="I160" s="164"/>
      <c r="L160" s="160"/>
      <c r="M160" s="165"/>
      <c r="T160" s="166"/>
      <c r="AT160" s="161" t="s">
        <v>132</v>
      </c>
      <c r="AU160" s="161" t="s">
        <v>85</v>
      </c>
      <c r="AV160" s="14" t="s">
        <v>130</v>
      </c>
      <c r="AW160" s="14" t="s">
        <v>31</v>
      </c>
      <c r="AX160" s="14" t="s">
        <v>83</v>
      </c>
      <c r="AY160" s="161" t="s">
        <v>124</v>
      </c>
    </row>
    <row r="161" spans="2:65" s="1" customFormat="1" ht="37.799999999999997" customHeight="1">
      <c r="B161" s="32"/>
      <c r="C161" s="133" t="s">
        <v>176</v>
      </c>
      <c r="D161" s="133" t="s">
        <v>126</v>
      </c>
      <c r="E161" s="134" t="s">
        <v>281</v>
      </c>
      <c r="F161" s="135" t="s">
        <v>282</v>
      </c>
      <c r="G161" s="136" t="s">
        <v>154</v>
      </c>
      <c r="H161" s="137">
        <v>30.745000000000001</v>
      </c>
      <c r="I161" s="138"/>
      <c r="J161" s="139">
        <f>ROUND(I161*H161,2)</f>
        <v>0</v>
      </c>
      <c r="K161" s="135" t="s">
        <v>139</v>
      </c>
      <c r="L161" s="32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130</v>
      </c>
      <c r="AT161" s="144" t="s">
        <v>126</v>
      </c>
      <c r="AU161" s="144" t="s">
        <v>85</v>
      </c>
      <c r="AY161" s="17" t="s">
        <v>124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83</v>
      </c>
      <c r="BK161" s="145">
        <f>ROUND(I161*H161,2)</f>
        <v>0</v>
      </c>
      <c r="BL161" s="17" t="s">
        <v>130</v>
      </c>
      <c r="BM161" s="144" t="s">
        <v>283</v>
      </c>
    </row>
    <row r="162" spans="2:65" s="12" customFormat="1" ht="10.199999999999999">
      <c r="B162" s="146"/>
      <c r="D162" s="147" t="s">
        <v>132</v>
      </c>
      <c r="E162" s="148" t="s">
        <v>1</v>
      </c>
      <c r="F162" s="149" t="s">
        <v>284</v>
      </c>
      <c r="H162" s="148" t="s">
        <v>1</v>
      </c>
      <c r="I162" s="150"/>
      <c r="L162" s="146"/>
      <c r="M162" s="151"/>
      <c r="T162" s="152"/>
      <c r="AT162" s="148" t="s">
        <v>132</v>
      </c>
      <c r="AU162" s="148" t="s">
        <v>85</v>
      </c>
      <c r="AV162" s="12" t="s">
        <v>83</v>
      </c>
      <c r="AW162" s="12" t="s">
        <v>31</v>
      </c>
      <c r="AX162" s="12" t="s">
        <v>75</v>
      </c>
      <c r="AY162" s="148" t="s">
        <v>124</v>
      </c>
    </row>
    <row r="163" spans="2:65" s="13" customFormat="1" ht="10.199999999999999">
      <c r="B163" s="153"/>
      <c r="D163" s="147" t="s">
        <v>132</v>
      </c>
      <c r="E163" s="154" t="s">
        <v>1</v>
      </c>
      <c r="F163" s="155" t="s">
        <v>285</v>
      </c>
      <c r="H163" s="156">
        <v>30.745000000000001</v>
      </c>
      <c r="I163" s="157"/>
      <c r="L163" s="153"/>
      <c r="M163" s="158"/>
      <c r="T163" s="159"/>
      <c r="AT163" s="154" t="s">
        <v>132</v>
      </c>
      <c r="AU163" s="154" t="s">
        <v>85</v>
      </c>
      <c r="AV163" s="13" t="s">
        <v>85</v>
      </c>
      <c r="AW163" s="13" t="s">
        <v>31</v>
      </c>
      <c r="AX163" s="13" t="s">
        <v>75</v>
      </c>
      <c r="AY163" s="154" t="s">
        <v>124</v>
      </c>
    </row>
    <row r="164" spans="2:65" s="14" customFormat="1" ht="10.199999999999999">
      <c r="B164" s="160"/>
      <c r="D164" s="147" t="s">
        <v>132</v>
      </c>
      <c r="E164" s="161" t="s">
        <v>1</v>
      </c>
      <c r="F164" s="162" t="s">
        <v>135</v>
      </c>
      <c r="H164" s="163">
        <v>30.745000000000001</v>
      </c>
      <c r="I164" s="164"/>
      <c r="L164" s="160"/>
      <c r="M164" s="165"/>
      <c r="T164" s="166"/>
      <c r="AT164" s="161" t="s">
        <v>132</v>
      </c>
      <c r="AU164" s="161" t="s">
        <v>85</v>
      </c>
      <c r="AV164" s="14" t="s">
        <v>130</v>
      </c>
      <c r="AW164" s="14" t="s">
        <v>31</v>
      </c>
      <c r="AX164" s="14" t="s">
        <v>83</v>
      </c>
      <c r="AY164" s="161" t="s">
        <v>124</v>
      </c>
    </row>
    <row r="165" spans="2:65" s="1" customFormat="1" ht="24.15" customHeight="1">
      <c r="B165" s="32"/>
      <c r="C165" s="133" t="s">
        <v>182</v>
      </c>
      <c r="D165" s="133" t="s">
        <v>126</v>
      </c>
      <c r="E165" s="134" t="s">
        <v>286</v>
      </c>
      <c r="F165" s="135" t="s">
        <v>287</v>
      </c>
      <c r="G165" s="136" t="s">
        <v>154</v>
      </c>
      <c r="H165" s="137">
        <v>14.94</v>
      </c>
      <c r="I165" s="138"/>
      <c r="J165" s="139">
        <f>ROUND(I165*H165,2)</f>
        <v>0</v>
      </c>
      <c r="K165" s="135" t="s">
        <v>139</v>
      </c>
      <c r="L165" s="32"/>
      <c r="M165" s="140" t="s">
        <v>1</v>
      </c>
      <c r="N165" s="141" t="s">
        <v>40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130</v>
      </c>
      <c r="AT165" s="144" t="s">
        <v>126</v>
      </c>
      <c r="AU165" s="144" t="s">
        <v>85</v>
      </c>
      <c r="AY165" s="17" t="s">
        <v>124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83</v>
      </c>
      <c r="BK165" s="145">
        <f>ROUND(I165*H165,2)</f>
        <v>0</v>
      </c>
      <c r="BL165" s="17" t="s">
        <v>130</v>
      </c>
      <c r="BM165" s="144" t="s">
        <v>288</v>
      </c>
    </row>
    <row r="166" spans="2:65" s="12" customFormat="1" ht="20.399999999999999">
      <c r="B166" s="146"/>
      <c r="D166" s="147" t="s">
        <v>132</v>
      </c>
      <c r="E166" s="148" t="s">
        <v>1</v>
      </c>
      <c r="F166" s="149" t="s">
        <v>289</v>
      </c>
      <c r="H166" s="148" t="s">
        <v>1</v>
      </c>
      <c r="I166" s="150"/>
      <c r="L166" s="146"/>
      <c r="M166" s="151"/>
      <c r="T166" s="152"/>
      <c r="AT166" s="148" t="s">
        <v>132</v>
      </c>
      <c r="AU166" s="148" t="s">
        <v>85</v>
      </c>
      <c r="AV166" s="12" t="s">
        <v>83</v>
      </c>
      <c r="AW166" s="12" t="s">
        <v>31</v>
      </c>
      <c r="AX166" s="12" t="s">
        <v>75</v>
      </c>
      <c r="AY166" s="148" t="s">
        <v>124</v>
      </c>
    </row>
    <row r="167" spans="2:65" s="13" customFormat="1" ht="10.199999999999999">
      <c r="B167" s="153"/>
      <c r="D167" s="147" t="s">
        <v>132</v>
      </c>
      <c r="E167" s="154" t="s">
        <v>1</v>
      </c>
      <c r="F167" s="155" t="s">
        <v>290</v>
      </c>
      <c r="H167" s="156">
        <v>14.94</v>
      </c>
      <c r="I167" s="157"/>
      <c r="L167" s="153"/>
      <c r="M167" s="158"/>
      <c r="T167" s="159"/>
      <c r="AT167" s="154" t="s">
        <v>132</v>
      </c>
      <c r="AU167" s="154" t="s">
        <v>85</v>
      </c>
      <c r="AV167" s="13" t="s">
        <v>85</v>
      </c>
      <c r="AW167" s="13" t="s">
        <v>31</v>
      </c>
      <c r="AX167" s="13" t="s">
        <v>75</v>
      </c>
      <c r="AY167" s="154" t="s">
        <v>124</v>
      </c>
    </row>
    <row r="168" spans="2:65" s="14" customFormat="1" ht="10.199999999999999">
      <c r="B168" s="160"/>
      <c r="D168" s="147" t="s">
        <v>132</v>
      </c>
      <c r="E168" s="161" t="s">
        <v>1</v>
      </c>
      <c r="F168" s="162" t="s">
        <v>135</v>
      </c>
      <c r="H168" s="163">
        <v>14.94</v>
      </c>
      <c r="I168" s="164"/>
      <c r="L168" s="160"/>
      <c r="M168" s="165"/>
      <c r="T168" s="166"/>
      <c r="AT168" s="161" t="s">
        <v>132</v>
      </c>
      <c r="AU168" s="161" t="s">
        <v>85</v>
      </c>
      <c r="AV168" s="14" t="s">
        <v>130</v>
      </c>
      <c r="AW168" s="14" t="s">
        <v>31</v>
      </c>
      <c r="AX168" s="14" t="s">
        <v>83</v>
      </c>
      <c r="AY168" s="161" t="s">
        <v>124</v>
      </c>
    </row>
    <row r="169" spans="2:65" s="1" customFormat="1" ht="24.15" customHeight="1">
      <c r="B169" s="32"/>
      <c r="C169" s="133" t="s">
        <v>174</v>
      </c>
      <c r="D169" s="133" t="s">
        <v>126</v>
      </c>
      <c r="E169" s="134" t="s">
        <v>291</v>
      </c>
      <c r="F169" s="135" t="s">
        <v>292</v>
      </c>
      <c r="G169" s="136" t="s">
        <v>154</v>
      </c>
      <c r="H169" s="137">
        <v>12.239000000000001</v>
      </c>
      <c r="I169" s="138"/>
      <c r="J169" s="139">
        <f>ROUND(I169*H169,2)</f>
        <v>0</v>
      </c>
      <c r="K169" s="135" t="s">
        <v>139</v>
      </c>
      <c r="L169" s="32"/>
      <c r="M169" s="140" t="s">
        <v>1</v>
      </c>
      <c r="N169" s="141" t="s">
        <v>40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130</v>
      </c>
      <c r="AT169" s="144" t="s">
        <v>126</v>
      </c>
      <c r="AU169" s="144" t="s">
        <v>85</v>
      </c>
      <c r="AY169" s="17" t="s">
        <v>124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83</v>
      </c>
      <c r="BK169" s="145">
        <f>ROUND(I169*H169,2)</f>
        <v>0</v>
      </c>
      <c r="BL169" s="17" t="s">
        <v>130</v>
      </c>
      <c r="BM169" s="144" t="s">
        <v>293</v>
      </c>
    </row>
    <row r="170" spans="2:65" s="1" customFormat="1" ht="28.8">
      <c r="B170" s="32"/>
      <c r="D170" s="147" t="s">
        <v>141</v>
      </c>
      <c r="F170" s="167" t="s">
        <v>294</v>
      </c>
      <c r="I170" s="168"/>
      <c r="L170" s="32"/>
      <c r="M170" s="169"/>
      <c r="T170" s="56"/>
      <c r="AT170" s="17" t="s">
        <v>141</v>
      </c>
      <c r="AU170" s="17" t="s">
        <v>85</v>
      </c>
    </row>
    <row r="171" spans="2:65" s="12" customFormat="1" ht="10.199999999999999">
      <c r="B171" s="146"/>
      <c r="D171" s="147" t="s">
        <v>132</v>
      </c>
      <c r="E171" s="148" t="s">
        <v>1</v>
      </c>
      <c r="F171" s="149" t="s">
        <v>295</v>
      </c>
      <c r="H171" s="148" t="s">
        <v>1</v>
      </c>
      <c r="I171" s="150"/>
      <c r="L171" s="146"/>
      <c r="M171" s="151"/>
      <c r="T171" s="152"/>
      <c r="AT171" s="148" t="s">
        <v>132</v>
      </c>
      <c r="AU171" s="148" t="s">
        <v>85</v>
      </c>
      <c r="AV171" s="12" t="s">
        <v>83</v>
      </c>
      <c r="AW171" s="12" t="s">
        <v>31</v>
      </c>
      <c r="AX171" s="12" t="s">
        <v>75</v>
      </c>
      <c r="AY171" s="148" t="s">
        <v>124</v>
      </c>
    </row>
    <row r="172" spans="2:65" s="13" customFormat="1" ht="10.199999999999999">
      <c r="B172" s="153"/>
      <c r="D172" s="147" t="s">
        <v>132</v>
      </c>
      <c r="E172" s="154" t="s">
        <v>1</v>
      </c>
      <c r="F172" s="155" t="s">
        <v>296</v>
      </c>
      <c r="H172" s="156">
        <v>13.073</v>
      </c>
      <c r="I172" s="157"/>
      <c r="L172" s="153"/>
      <c r="M172" s="158"/>
      <c r="T172" s="159"/>
      <c r="AT172" s="154" t="s">
        <v>132</v>
      </c>
      <c r="AU172" s="154" t="s">
        <v>85</v>
      </c>
      <c r="AV172" s="13" t="s">
        <v>85</v>
      </c>
      <c r="AW172" s="13" t="s">
        <v>31</v>
      </c>
      <c r="AX172" s="13" t="s">
        <v>75</v>
      </c>
      <c r="AY172" s="154" t="s">
        <v>124</v>
      </c>
    </row>
    <row r="173" spans="2:65" s="12" customFormat="1" ht="10.199999999999999">
      <c r="B173" s="146"/>
      <c r="D173" s="147" t="s">
        <v>132</v>
      </c>
      <c r="E173" s="148" t="s">
        <v>1</v>
      </c>
      <c r="F173" s="149" t="s">
        <v>297</v>
      </c>
      <c r="H173" s="148" t="s">
        <v>1</v>
      </c>
      <c r="I173" s="150"/>
      <c r="L173" s="146"/>
      <c r="M173" s="151"/>
      <c r="T173" s="152"/>
      <c r="AT173" s="148" t="s">
        <v>132</v>
      </c>
      <c r="AU173" s="148" t="s">
        <v>85</v>
      </c>
      <c r="AV173" s="12" t="s">
        <v>83</v>
      </c>
      <c r="AW173" s="12" t="s">
        <v>31</v>
      </c>
      <c r="AX173" s="12" t="s">
        <v>75</v>
      </c>
      <c r="AY173" s="148" t="s">
        <v>124</v>
      </c>
    </row>
    <row r="174" spans="2:65" s="13" customFormat="1" ht="10.199999999999999">
      <c r="B174" s="153"/>
      <c r="D174" s="147" t="s">
        <v>132</v>
      </c>
      <c r="E174" s="154" t="s">
        <v>1</v>
      </c>
      <c r="F174" s="155" t="s">
        <v>298</v>
      </c>
      <c r="H174" s="156">
        <v>-0.83399999999999996</v>
      </c>
      <c r="I174" s="157"/>
      <c r="L174" s="153"/>
      <c r="M174" s="158"/>
      <c r="T174" s="159"/>
      <c r="AT174" s="154" t="s">
        <v>132</v>
      </c>
      <c r="AU174" s="154" t="s">
        <v>85</v>
      </c>
      <c r="AV174" s="13" t="s">
        <v>85</v>
      </c>
      <c r="AW174" s="13" t="s">
        <v>31</v>
      </c>
      <c r="AX174" s="13" t="s">
        <v>75</v>
      </c>
      <c r="AY174" s="154" t="s">
        <v>124</v>
      </c>
    </row>
    <row r="175" spans="2:65" s="14" customFormat="1" ht="10.199999999999999">
      <c r="B175" s="160"/>
      <c r="D175" s="147" t="s">
        <v>132</v>
      </c>
      <c r="E175" s="161" t="s">
        <v>1</v>
      </c>
      <c r="F175" s="162" t="s">
        <v>135</v>
      </c>
      <c r="H175" s="163">
        <v>12.239000000000001</v>
      </c>
      <c r="I175" s="164"/>
      <c r="L175" s="160"/>
      <c r="M175" s="165"/>
      <c r="T175" s="166"/>
      <c r="AT175" s="161" t="s">
        <v>132</v>
      </c>
      <c r="AU175" s="161" t="s">
        <v>85</v>
      </c>
      <c r="AV175" s="14" t="s">
        <v>130</v>
      </c>
      <c r="AW175" s="14" t="s">
        <v>31</v>
      </c>
      <c r="AX175" s="14" t="s">
        <v>83</v>
      </c>
      <c r="AY175" s="161" t="s">
        <v>124</v>
      </c>
    </row>
    <row r="176" spans="2:65" s="1" customFormat="1" ht="16.5" customHeight="1">
      <c r="B176" s="32"/>
      <c r="C176" s="177" t="s">
        <v>191</v>
      </c>
      <c r="D176" s="177" t="s">
        <v>171</v>
      </c>
      <c r="E176" s="178" t="s">
        <v>299</v>
      </c>
      <c r="F176" s="179" t="s">
        <v>300</v>
      </c>
      <c r="G176" s="180" t="s">
        <v>222</v>
      </c>
      <c r="H176" s="181">
        <v>24.478000000000002</v>
      </c>
      <c r="I176" s="182"/>
      <c r="J176" s="183">
        <f>ROUND(I176*H176,2)</f>
        <v>0</v>
      </c>
      <c r="K176" s="179" t="s">
        <v>139</v>
      </c>
      <c r="L176" s="184"/>
      <c r="M176" s="185" t="s">
        <v>1</v>
      </c>
      <c r="N176" s="186" t="s">
        <v>40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174</v>
      </c>
      <c r="AT176" s="144" t="s">
        <v>171</v>
      </c>
      <c r="AU176" s="144" t="s">
        <v>85</v>
      </c>
      <c r="AY176" s="17" t="s">
        <v>124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83</v>
      </c>
      <c r="BK176" s="145">
        <f>ROUND(I176*H176,2)</f>
        <v>0</v>
      </c>
      <c r="BL176" s="17" t="s">
        <v>130</v>
      </c>
      <c r="BM176" s="144" t="s">
        <v>301</v>
      </c>
    </row>
    <row r="177" spans="2:65" s="13" customFormat="1" ht="10.199999999999999">
      <c r="B177" s="153"/>
      <c r="D177" s="147" t="s">
        <v>132</v>
      </c>
      <c r="E177" s="154" t="s">
        <v>1</v>
      </c>
      <c r="F177" s="155" t="s">
        <v>302</v>
      </c>
      <c r="H177" s="156">
        <v>24.478000000000002</v>
      </c>
      <c r="I177" s="157"/>
      <c r="L177" s="153"/>
      <c r="M177" s="158"/>
      <c r="T177" s="159"/>
      <c r="AT177" s="154" t="s">
        <v>132</v>
      </c>
      <c r="AU177" s="154" t="s">
        <v>85</v>
      </c>
      <c r="AV177" s="13" t="s">
        <v>85</v>
      </c>
      <c r="AW177" s="13" t="s">
        <v>31</v>
      </c>
      <c r="AX177" s="13" t="s">
        <v>83</v>
      </c>
      <c r="AY177" s="154" t="s">
        <v>124</v>
      </c>
    </row>
    <row r="178" spans="2:65" s="1" customFormat="1" ht="33" customHeight="1">
      <c r="B178" s="32"/>
      <c r="C178" s="133" t="s">
        <v>195</v>
      </c>
      <c r="D178" s="133" t="s">
        <v>126</v>
      </c>
      <c r="E178" s="134" t="s">
        <v>303</v>
      </c>
      <c r="F178" s="135" t="s">
        <v>304</v>
      </c>
      <c r="G178" s="136" t="s">
        <v>129</v>
      </c>
      <c r="H178" s="137">
        <v>45.5</v>
      </c>
      <c r="I178" s="138"/>
      <c r="J178" s="139">
        <f>ROUND(I178*H178,2)</f>
        <v>0</v>
      </c>
      <c r="K178" s="135" t="s">
        <v>139</v>
      </c>
      <c r="L178" s="32"/>
      <c r="M178" s="140" t="s">
        <v>1</v>
      </c>
      <c r="N178" s="141" t="s">
        <v>40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130</v>
      </c>
      <c r="AT178" s="144" t="s">
        <v>126</v>
      </c>
      <c r="AU178" s="144" t="s">
        <v>85</v>
      </c>
      <c r="AY178" s="17" t="s">
        <v>124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83</v>
      </c>
      <c r="BK178" s="145">
        <f>ROUND(I178*H178,2)</f>
        <v>0</v>
      </c>
      <c r="BL178" s="17" t="s">
        <v>130</v>
      </c>
      <c r="BM178" s="144" t="s">
        <v>305</v>
      </c>
    </row>
    <row r="179" spans="2:65" s="1" customFormat="1" ht="28.8">
      <c r="B179" s="32"/>
      <c r="D179" s="147" t="s">
        <v>141</v>
      </c>
      <c r="F179" s="167" t="s">
        <v>306</v>
      </c>
      <c r="I179" s="168"/>
      <c r="L179" s="32"/>
      <c r="M179" s="169"/>
      <c r="T179" s="56"/>
      <c r="AT179" s="17" t="s">
        <v>141</v>
      </c>
      <c r="AU179" s="17" t="s">
        <v>85</v>
      </c>
    </row>
    <row r="180" spans="2:65" s="12" customFormat="1" ht="20.399999999999999">
      <c r="B180" s="146"/>
      <c r="D180" s="147" t="s">
        <v>132</v>
      </c>
      <c r="E180" s="148" t="s">
        <v>1</v>
      </c>
      <c r="F180" s="149" t="s">
        <v>250</v>
      </c>
      <c r="H180" s="148" t="s">
        <v>1</v>
      </c>
      <c r="I180" s="150"/>
      <c r="L180" s="146"/>
      <c r="M180" s="151"/>
      <c r="T180" s="152"/>
      <c r="AT180" s="148" t="s">
        <v>132</v>
      </c>
      <c r="AU180" s="148" t="s">
        <v>85</v>
      </c>
      <c r="AV180" s="12" t="s">
        <v>83</v>
      </c>
      <c r="AW180" s="12" t="s">
        <v>31</v>
      </c>
      <c r="AX180" s="12" t="s">
        <v>75</v>
      </c>
      <c r="AY180" s="148" t="s">
        <v>124</v>
      </c>
    </row>
    <row r="181" spans="2:65" s="12" customFormat="1" ht="10.199999999999999">
      <c r="B181" s="146"/>
      <c r="D181" s="147" t="s">
        <v>132</v>
      </c>
      <c r="E181" s="148" t="s">
        <v>1</v>
      </c>
      <c r="F181" s="149" t="s">
        <v>251</v>
      </c>
      <c r="H181" s="148" t="s">
        <v>1</v>
      </c>
      <c r="I181" s="150"/>
      <c r="L181" s="146"/>
      <c r="M181" s="151"/>
      <c r="T181" s="152"/>
      <c r="AT181" s="148" t="s">
        <v>132</v>
      </c>
      <c r="AU181" s="148" t="s">
        <v>85</v>
      </c>
      <c r="AV181" s="12" t="s">
        <v>83</v>
      </c>
      <c r="AW181" s="12" t="s">
        <v>31</v>
      </c>
      <c r="AX181" s="12" t="s">
        <v>75</v>
      </c>
      <c r="AY181" s="148" t="s">
        <v>124</v>
      </c>
    </row>
    <row r="182" spans="2:65" s="13" customFormat="1" ht="10.199999999999999">
      <c r="B182" s="153"/>
      <c r="D182" s="147" t="s">
        <v>132</v>
      </c>
      <c r="E182" s="154" t="s">
        <v>1</v>
      </c>
      <c r="F182" s="155" t="s">
        <v>252</v>
      </c>
      <c r="H182" s="156">
        <v>41.5</v>
      </c>
      <c r="I182" s="157"/>
      <c r="L182" s="153"/>
      <c r="M182" s="158"/>
      <c r="T182" s="159"/>
      <c r="AT182" s="154" t="s">
        <v>132</v>
      </c>
      <c r="AU182" s="154" t="s">
        <v>85</v>
      </c>
      <c r="AV182" s="13" t="s">
        <v>85</v>
      </c>
      <c r="AW182" s="13" t="s">
        <v>31</v>
      </c>
      <c r="AX182" s="13" t="s">
        <v>75</v>
      </c>
      <c r="AY182" s="154" t="s">
        <v>124</v>
      </c>
    </row>
    <row r="183" spans="2:65" s="12" customFormat="1" ht="10.199999999999999">
      <c r="B183" s="146"/>
      <c r="D183" s="147" t="s">
        <v>132</v>
      </c>
      <c r="E183" s="148" t="s">
        <v>1</v>
      </c>
      <c r="F183" s="149" t="s">
        <v>253</v>
      </c>
      <c r="H183" s="148" t="s">
        <v>1</v>
      </c>
      <c r="I183" s="150"/>
      <c r="L183" s="146"/>
      <c r="M183" s="151"/>
      <c r="T183" s="152"/>
      <c r="AT183" s="148" t="s">
        <v>132</v>
      </c>
      <c r="AU183" s="148" t="s">
        <v>85</v>
      </c>
      <c r="AV183" s="12" t="s">
        <v>83</v>
      </c>
      <c r="AW183" s="12" t="s">
        <v>31</v>
      </c>
      <c r="AX183" s="12" t="s">
        <v>75</v>
      </c>
      <c r="AY183" s="148" t="s">
        <v>124</v>
      </c>
    </row>
    <row r="184" spans="2:65" s="13" customFormat="1" ht="10.199999999999999">
      <c r="B184" s="153"/>
      <c r="D184" s="147" t="s">
        <v>132</v>
      </c>
      <c r="E184" s="154" t="s">
        <v>1</v>
      </c>
      <c r="F184" s="155" t="s">
        <v>254</v>
      </c>
      <c r="H184" s="156">
        <v>4</v>
      </c>
      <c r="I184" s="157"/>
      <c r="L184" s="153"/>
      <c r="M184" s="158"/>
      <c r="T184" s="159"/>
      <c r="AT184" s="154" t="s">
        <v>132</v>
      </c>
      <c r="AU184" s="154" t="s">
        <v>85</v>
      </c>
      <c r="AV184" s="13" t="s">
        <v>85</v>
      </c>
      <c r="AW184" s="13" t="s">
        <v>31</v>
      </c>
      <c r="AX184" s="13" t="s">
        <v>75</v>
      </c>
      <c r="AY184" s="154" t="s">
        <v>124</v>
      </c>
    </row>
    <row r="185" spans="2:65" s="14" customFormat="1" ht="10.199999999999999">
      <c r="B185" s="160"/>
      <c r="D185" s="147" t="s">
        <v>132</v>
      </c>
      <c r="E185" s="161" t="s">
        <v>1</v>
      </c>
      <c r="F185" s="162" t="s">
        <v>135</v>
      </c>
      <c r="H185" s="163">
        <v>45.5</v>
      </c>
      <c r="I185" s="164"/>
      <c r="L185" s="160"/>
      <c r="M185" s="165"/>
      <c r="T185" s="166"/>
      <c r="AT185" s="161" t="s">
        <v>132</v>
      </c>
      <c r="AU185" s="161" t="s">
        <v>85</v>
      </c>
      <c r="AV185" s="14" t="s">
        <v>130</v>
      </c>
      <c r="AW185" s="14" t="s">
        <v>31</v>
      </c>
      <c r="AX185" s="14" t="s">
        <v>83</v>
      </c>
      <c r="AY185" s="161" t="s">
        <v>124</v>
      </c>
    </row>
    <row r="186" spans="2:65" s="1" customFormat="1" ht="33" customHeight="1">
      <c r="B186" s="32"/>
      <c r="C186" s="133" t="s">
        <v>199</v>
      </c>
      <c r="D186" s="133" t="s">
        <v>126</v>
      </c>
      <c r="E186" s="134" t="s">
        <v>307</v>
      </c>
      <c r="F186" s="135" t="s">
        <v>308</v>
      </c>
      <c r="G186" s="136" t="s">
        <v>138</v>
      </c>
      <c r="H186" s="137">
        <v>83</v>
      </c>
      <c r="I186" s="138"/>
      <c r="J186" s="139">
        <f>ROUND(I186*H186,2)</f>
        <v>0</v>
      </c>
      <c r="K186" s="135" t="s">
        <v>1</v>
      </c>
      <c r="L186" s="32"/>
      <c r="M186" s="140" t="s">
        <v>1</v>
      </c>
      <c r="N186" s="141" t="s">
        <v>40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130</v>
      </c>
      <c r="AT186" s="144" t="s">
        <v>126</v>
      </c>
      <c r="AU186" s="144" t="s">
        <v>85</v>
      </c>
      <c r="AY186" s="17" t="s">
        <v>124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7" t="s">
        <v>83</v>
      </c>
      <c r="BK186" s="145">
        <f>ROUND(I186*H186,2)</f>
        <v>0</v>
      </c>
      <c r="BL186" s="17" t="s">
        <v>130</v>
      </c>
      <c r="BM186" s="144" t="s">
        <v>309</v>
      </c>
    </row>
    <row r="187" spans="2:65" s="13" customFormat="1" ht="10.199999999999999">
      <c r="B187" s="153"/>
      <c r="D187" s="147" t="s">
        <v>132</v>
      </c>
      <c r="E187" s="154" t="s">
        <v>1</v>
      </c>
      <c r="F187" s="155" t="s">
        <v>310</v>
      </c>
      <c r="H187" s="156">
        <v>83</v>
      </c>
      <c r="I187" s="157"/>
      <c r="L187" s="153"/>
      <c r="M187" s="158"/>
      <c r="T187" s="159"/>
      <c r="AT187" s="154" t="s">
        <v>132</v>
      </c>
      <c r="AU187" s="154" t="s">
        <v>85</v>
      </c>
      <c r="AV187" s="13" t="s">
        <v>85</v>
      </c>
      <c r="AW187" s="13" t="s">
        <v>31</v>
      </c>
      <c r="AX187" s="13" t="s">
        <v>83</v>
      </c>
      <c r="AY187" s="154" t="s">
        <v>124</v>
      </c>
    </row>
    <row r="188" spans="2:65" s="11" customFormat="1" ht="22.8" customHeight="1">
      <c r="B188" s="121"/>
      <c r="D188" s="122" t="s">
        <v>74</v>
      </c>
      <c r="E188" s="131" t="s">
        <v>130</v>
      </c>
      <c r="F188" s="131" t="s">
        <v>311</v>
      </c>
      <c r="I188" s="124"/>
      <c r="J188" s="132">
        <f>BK188</f>
        <v>0</v>
      </c>
      <c r="L188" s="121"/>
      <c r="M188" s="126"/>
      <c r="P188" s="127">
        <f>SUM(P189:P195)</f>
        <v>0</v>
      </c>
      <c r="R188" s="127">
        <f>SUM(R189:R195)</f>
        <v>0</v>
      </c>
      <c r="T188" s="128">
        <f>SUM(T189:T195)</f>
        <v>0</v>
      </c>
      <c r="AR188" s="122" t="s">
        <v>83</v>
      </c>
      <c r="AT188" s="129" t="s">
        <v>74</v>
      </c>
      <c r="AU188" s="129" t="s">
        <v>83</v>
      </c>
      <c r="AY188" s="122" t="s">
        <v>124</v>
      </c>
      <c r="BK188" s="130">
        <f>SUM(BK189:BK195)</f>
        <v>0</v>
      </c>
    </row>
    <row r="189" spans="2:65" s="1" customFormat="1" ht="24.15" customHeight="1">
      <c r="B189" s="32"/>
      <c r="C189" s="133" t="s">
        <v>8</v>
      </c>
      <c r="D189" s="133" t="s">
        <v>126</v>
      </c>
      <c r="E189" s="134" t="s">
        <v>312</v>
      </c>
      <c r="F189" s="135" t="s">
        <v>313</v>
      </c>
      <c r="G189" s="136" t="s">
        <v>154</v>
      </c>
      <c r="H189" s="137">
        <v>5.5359999999999996</v>
      </c>
      <c r="I189" s="138"/>
      <c r="J189" s="139">
        <f>ROUND(I189*H189,2)</f>
        <v>0</v>
      </c>
      <c r="K189" s="135" t="s">
        <v>139</v>
      </c>
      <c r="L189" s="32"/>
      <c r="M189" s="140" t="s">
        <v>1</v>
      </c>
      <c r="N189" s="141" t="s">
        <v>40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130</v>
      </c>
      <c r="AT189" s="144" t="s">
        <v>126</v>
      </c>
      <c r="AU189" s="144" t="s">
        <v>85</v>
      </c>
      <c r="AY189" s="17" t="s">
        <v>124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7" t="s">
        <v>83</v>
      </c>
      <c r="BK189" s="145">
        <f>ROUND(I189*H189,2)</f>
        <v>0</v>
      </c>
      <c r="BL189" s="17" t="s">
        <v>130</v>
      </c>
      <c r="BM189" s="144" t="s">
        <v>314</v>
      </c>
    </row>
    <row r="190" spans="2:65" s="1" customFormat="1" ht="38.4">
      <c r="B190" s="32"/>
      <c r="D190" s="147" t="s">
        <v>141</v>
      </c>
      <c r="F190" s="167" t="s">
        <v>315</v>
      </c>
      <c r="I190" s="168"/>
      <c r="L190" s="32"/>
      <c r="M190" s="169"/>
      <c r="T190" s="56"/>
      <c r="AT190" s="17" t="s">
        <v>141</v>
      </c>
      <c r="AU190" s="17" t="s">
        <v>85</v>
      </c>
    </row>
    <row r="191" spans="2:65" s="12" customFormat="1" ht="10.199999999999999">
      <c r="B191" s="146"/>
      <c r="D191" s="147" t="s">
        <v>132</v>
      </c>
      <c r="E191" s="148" t="s">
        <v>1</v>
      </c>
      <c r="F191" s="149" t="s">
        <v>316</v>
      </c>
      <c r="H191" s="148" t="s">
        <v>1</v>
      </c>
      <c r="I191" s="150"/>
      <c r="L191" s="146"/>
      <c r="M191" s="151"/>
      <c r="T191" s="152"/>
      <c r="AT191" s="148" t="s">
        <v>132</v>
      </c>
      <c r="AU191" s="148" t="s">
        <v>85</v>
      </c>
      <c r="AV191" s="12" t="s">
        <v>83</v>
      </c>
      <c r="AW191" s="12" t="s">
        <v>31</v>
      </c>
      <c r="AX191" s="12" t="s">
        <v>75</v>
      </c>
      <c r="AY191" s="148" t="s">
        <v>124</v>
      </c>
    </row>
    <row r="192" spans="2:65" s="13" customFormat="1" ht="10.199999999999999">
      <c r="B192" s="153"/>
      <c r="D192" s="147" t="s">
        <v>132</v>
      </c>
      <c r="E192" s="154" t="s">
        <v>1</v>
      </c>
      <c r="F192" s="155" t="s">
        <v>317</v>
      </c>
      <c r="H192" s="156">
        <v>5.1980000000000004</v>
      </c>
      <c r="I192" s="157"/>
      <c r="L192" s="153"/>
      <c r="M192" s="158"/>
      <c r="T192" s="159"/>
      <c r="AT192" s="154" t="s">
        <v>132</v>
      </c>
      <c r="AU192" s="154" t="s">
        <v>85</v>
      </c>
      <c r="AV192" s="13" t="s">
        <v>85</v>
      </c>
      <c r="AW192" s="13" t="s">
        <v>31</v>
      </c>
      <c r="AX192" s="13" t="s">
        <v>75</v>
      </c>
      <c r="AY192" s="154" t="s">
        <v>124</v>
      </c>
    </row>
    <row r="193" spans="2:65" s="12" customFormat="1" ht="10.199999999999999">
      <c r="B193" s="146"/>
      <c r="D193" s="147" t="s">
        <v>132</v>
      </c>
      <c r="E193" s="148" t="s">
        <v>1</v>
      </c>
      <c r="F193" s="149" t="s">
        <v>318</v>
      </c>
      <c r="H193" s="148" t="s">
        <v>1</v>
      </c>
      <c r="I193" s="150"/>
      <c r="L193" s="146"/>
      <c r="M193" s="151"/>
      <c r="T193" s="152"/>
      <c r="AT193" s="148" t="s">
        <v>132</v>
      </c>
      <c r="AU193" s="148" t="s">
        <v>85</v>
      </c>
      <c r="AV193" s="12" t="s">
        <v>83</v>
      </c>
      <c r="AW193" s="12" t="s">
        <v>31</v>
      </c>
      <c r="AX193" s="12" t="s">
        <v>75</v>
      </c>
      <c r="AY193" s="148" t="s">
        <v>124</v>
      </c>
    </row>
    <row r="194" spans="2:65" s="13" customFormat="1" ht="10.199999999999999">
      <c r="B194" s="153"/>
      <c r="D194" s="147" t="s">
        <v>132</v>
      </c>
      <c r="E194" s="154" t="s">
        <v>1</v>
      </c>
      <c r="F194" s="155" t="s">
        <v>319</v>
      </c>
      <c r="H194" s="156">
        <v>0.33800000000000002</v>
      </c>
      <c r="I194" s="157"/>
      <c r="L194" s="153"/>
      <c r="M194" s="158"/>
      <c r="T194" s="159"/>
      <c r="AT194" s="154" t="s">
        <v>132</v>
      </c>
      <c r="AU194" s="154" t="s">
        <v>85</v>
      </c>
      <c r="AV194" s="13" t="s">
        <v>85</v>
      </c>
      <c r="AW194" s="13" t="s">
        <v>31</v>
      </c>
      <c r="AX194" s="13" t="s">
        <v>75</v>
      </c>
      <c r="AY194" s="154" t="s">
        <v>124</v>
      </c>
    </row>
    <row r="195" spans="2:65" s="14" customFormat="1" ht="10.199999999999999">
      <c r="B195" s="160"/>
      <c r="D195" s="147" t="s">
        <v>132</v>
      </c>
      <c r="E195" s="161" t="s">
        <v>1</v>
      </c>
      <c r="F195" s="162" t="s">
        <v>135</v>
      </c>
      <c r="H195" s="163">
        <v>5.5360000000000005</v>
      </c>
      <c r="I195" s="164"/>
      <c r="L195" s="160"/>
      <c r="M195" s="165"/>
      <c r="T195" s="166"/>
      <c r="AT195" s="161" t="s">
        <v>132</v>
      </c>
      <c r="AU195" s="161" t="s">
        <v>85</v>
      </c>
      <c r="AV195" s="14" t="s">
        <v>130</v>
      </c>
      <c r="AW195" s="14" t="s">
        <v>31</v>
      </c>
      <c r="AX195" s="14" t="s">
        <v>83</v>
      </c>
      <c r="AY195" s="161" t="s">
        <v>124</v>
      </c>
    </row>
    <row r="196" spans="2:65" s="11" customFormat="1" ht="22.8" customHeight="1">
      <c r="B196" s="121"/>
      <c r="D196" s="122" t="s">
        <v>74</v>
      </c>
      <c r="E196" s="131" t="s">
        <v>174</v>
      </c>
      <c r="F196" s="131" t="s">
        <v>320</v>
      </c>
      <c r="I196" s="124"/>
      <c r="J196" s="132">
        <f>BK196</f>
        <v>0</v>
      </c>
      <c r="L196" s="121"/>
      <c r="M196" s="126"/>
      <c r="P196" s="127">
        <f>SUM(P197:P239)</f>
        <v>0</v>
      </c>
      <c r="R196" s="127">
        <f>SUM(R197:R239)</f>
        <v>0.18082830999999999</v>
      </c>
      <c r="T196" s="128">
        <f>SUM(T197:T239)</f>
        <v>0</v>
      </c>
      <c r="AR196" s="122" t="s">
        <v>83</v>
      </c>
      <c r="AT196" s="129" t="s">
        <v>74</v>
      </c>
      <c r="AU196" s="129" t="s">
        <v>83</v>
      </c>
      <c r="AY196" s="122" t="s">
        <v>124</v>
      </c>
      <c r="BK196" s="130">
        <f>SUM(BK197:BK239)</f>
        <v>0</v>
      </c>
    </row>
    <row r="197" spans="2:65" s="1" customFormat="1" ht="24.15" customHeight="1">
      <c r="B197" s="32"/>
      <c r="C197" s="133" t="s">
        <v>207</v>
      </c>
      <c r="D197" s="133" t="s">
        <v>126</v>
      </c>
      <c r="E197" s="134" t="s">
        <v>321</v>
      </c>
      <c r="F197" s="135" t="s">
        <v>322</v>
      </c>
      <c r="G197" s="136" t="s">
        <v>138</v>
      </c>
      <c r="H197" s="137">
        <v>43.5</v>
      </c>
      <c r="I197" s="138"/>
      <c r="J197" s="139">
        <f>ROUND(I197*H197,2)</f>
        <v>0</v>
      </c>
      <c r="K197" s="135" t="s">
        <v>139</v>
      </c>
      <c r="L197" s="32"/>
      <c r="M197" s="140" t="s">
        <v>1</v>
      </c>
      <c r="N197" s="141" t="s">
        <v>40</v>
      </c>
      <c r="P197" s="142">
        <f>O197*H197</f>
        <v>0</v>
      </c>
      <c r="Q197" s="142">
        <v>0</v>
      </c>
      <c r="R197" s="142">
        <f>Q197*H197</f>
        <v>0</v>
      </c>
      <c r="S197" s="142">
        <v>0</v>
      </c>
      <c r="T197" s="143">
        <f>S197*H197</f>
        <v>0</v>
      </c>
      <c r="AR197" s="144" t="s">
        <v>130</v>
      </c>
      <c r="AT197" s="144" t="s">
        <v>126</v>
      </c>
      <c r="AU197" s="144" t="s">
        <v>85</v>
      </c>
      <c r="AY197" s="17" t="s">
        <v>124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83</v>
      </c>
      <c r="BK197" s="145">
        <f>ROUND(I197*H197,2)</f>
        <v>0</v>
      </c>
      <c r="BL197" s="17" t="s">
        <v>130</v>
      </c>
      <c r="BM197" s="144" t="s">
        <v>323</v>
      </c>
    </row>
    <row r="198" spans="2:65" s="12" customFormat="1" ht="10.199999999999999">
      <c r="B198" s="146"/>
      <c r="D198" s="147" t="s">
        <v>132</v>
      </c>
      <c r="E198" s="148" t="s">
        <v>1</v>
      </c>
      <c r="F198" s="149" t="s">
        <v>324</v>
      </c>
      <c r="H198" s="148" t="s">
        <v>1</v>
      </c>
      <c r="I198" s="150"/>
      <c r="L198" s="146"/>
      <c r="M198" s="151"/>
      <c r="T198" s="152"/>
      <c r="AT198" s="148" t="s">
        <v>132</v>
      </c>
      <c r="AU198" s="148" t="s">
        <v>85</v>
      </c>
      <c r="AV198" s="12" t="s">
        <v>83</v>
      </c>
      <c r="AW198" s="12" t="s">
        <v>31</v>
      </c>
      <c r="AX198" s="12" t="s">
        <v>75</v>
      </c>
      <c r="AY198" s="148" t="s">
        <v>124</v>
      </c>
    </row>
    <row r="199" spans="2:65" s="13" customFormat="1" ht="10.199999999999999">
      <c r="B199" s="153"/>
      <c r="D199" s="147" t="s">
        <v>132</v>
      </c>
      <c r="E199" s="154" t="s">
        <v>1</v>
      </c>
      <c r="F199" s="155" t="s">
        <v>325</v>
      </c>
      <c r="H199" s="156">
        <v>38</v>
      </c>
      <c r="I199" s="157"/>
      <c r="L199" s="153"/>
      <c r="M199" s="158"/>
      <c r="T199" s="159"/>
      <c r="AT199" s="154" t="s">
        <v>132</v>
      </c>
      <c r="AU199" s="154" t="s">
        <v>85</v>
      </c>
      <c r="AV199" s="13" t="s">
        <v>85</v>
      </c>
      <c r="AW199" s="13" t="s">
        <v>31</v>
      </c>
      <c r="AX199" s="13" t="s">
        <v>75</v>
      </c>
      <c r="AY199" s="154" t="s">
        <v>124</v>
      </c>
    </row>
    <row r="200" spans="2:65" s="12" customFormat="1" ht="10.199999999999999">
      <c r="B200" s="146"/>
      <c r="D200" s="147" t="s">
        <v>132</v>
      </c>
      <c r="E200" s="148" t="s">
        <v>1</v>
      </c>
      <c r="F200" s="149" t="s">
        <v>326</v>
      </c>
      <c r="H200" s="148" t="s">
        <v>1</v>
      </c>
      <c r="I200" s="150"/>
      <c r="L200" s="146"/>
      <c r="M200" s="151"/>
      <c r="T200" s="152"/>
      <c r="AT200" s="148" t="s">
        <v>132</v>
      </c>
      <c r="AU200" s="148" t="s">
        <v>85</v>
      </c>
      <c r="AV200" s="12" t="s">
        <v>83</v>
      </c>
      <c r="AW200" s="12" t="s">
        <v>31</v>
      </c>
      <c r="AX200" s="12" t="s">
        <v>75</v>
      </c>
      <c r="AY200" s="148" t="s">
        <v>124</v>
      </c>
    </row>
    <row r="201" spans="2:65" s="13" customFormat="1" ht="10.199999999999999">
      <c r="B201" s="153"/>
      <c r="D201" s="147" t="s">
        <v>132</v>
      </c>
      <c r="E201" s="154" t="s">
        <v>1</v>
      </c>
      <c r="F201" s="155" t="s">
        <v>327</v>
      </c>
      <c r="H201" s="156">
        <v>3.5</v>
      </c>
      <c r="I201" s="157"/>
      <c r="L201" s="153"/>
      <c r="M201" s="158"/>
      <c r="T201" s="159"/>
      <c r="AT201" s="154" t="s">
        <v>132</v>
      </c>
      <c r="AU201" s="154" t="s">
        <v>85</v>
      </c>
      <c r="AV201" s="13" t="s">
        <v>85</v>
      </c>
      <c r="AW201" s="13" t="s">
        <v>31</v>
      </c>
      <c r="AX201" s="13" t="s">
        <v>75</v>
      </c>
      <c r="AY201" s="154" t="s">
        <v>124</v>
      </c>
    </row>
    <row r="202" spans="2:65" s="12" customFormat="1" ht="10.199999999999999">
      <c r="B202" s="146"/>
      <c r="D202" s="147" t="s">
        <v>132</v>
      </c>
      <c r="E202" s="148" t="s">
        <v>1</v>
      </c>
      <c r="F202" s="149" t="s">
        <v>328</v>
      </c>
      <c r="H202" s="148" t="s">
        <v>1</v>
      </c>
      <c r="I202" s="150"/>
      <c r="L202" s="146"/>
      <c r="M202" s="151"/>
      <c r="T202" s="152"/>
      <c r="AT202" s="148" t="s">
        <v>132</v>
      </c>
      <c r="AU202" s="148" t="s">
        <v>85</v>
      </c>
      <c r="AV202" s="12" t="s">
        <v>83</v>
      </c>
      <c r="AW202" s="12" t="s">
        <v>31</v>
      </c>
      <c r="AX202" s="12" t="s">
        <v>75</v>
      </c>
      <c r="AY202" s="148" t="s">
        <v>124</v>
      </c>
    </row>
    <row r="203" spans="2:65" s="13" customFormat="1" ht="10.199999999999999">
      <c r="B203" s="153"/>
      <c r="D203" s="147" t="s">
        <v>132</v>
      </c>
      <c r="E203" s="154" t="s">
        <v>1</v>
      </c>
      <c r="F203" s="155" t="s">
        <v>232</v>
      </c>
      <c r="H203" s="156">
        <v>2</v>
      </c>
      <c r="I203" s="157"/>
      <c r="L203" s="153"/>
      <c r="M203" s="158"/>
      <c r="T203" s="159"/>
      <c r="AT203" s="154" t="s">
        <v>132</v>
      </c>
      <c r="AU203" s="154" t="s">
        <v>85</v>
      </c>
      <c r="AV203" s="13" t="s">
        <v>85</v>
      </c>
      <c r="AW203" s="13" t="s">
        <v>31</v>
      </c>
      <c r="AX203" s="13" t="s">
        <v>75</v>
      </c>
      <c r="AY203" s="154" t="s">
        <v>124</v>
      </c>
    </row>
    <row r="204" spans="2:65" s="14" customFormat="1" ht="10.199999999999999">
      <c r="B204" s="160"/>
      <c r="D204" s="147" t="s">
        <v>132</v>
      </c>
      <c r="E204" s="161" t="s">
        <v>1</v>
      </c>
      <c r="F204" s="162" t="s">
        <v>135</v>
      </c>
      <c r="H204" s="163">
        <v>43.5</v>
      </c>
      <c r="I204" s="164"/>
      <c r="L204" s="160"/>
      <c r="M204" s="165"/>
      <c r="T204" s="166"/>
      <c r="AT204" s="161" t="s">
        <v>132</v>
      </c>
      <c r="AU204" s="161" t="s">
        <v>85</v>
      </c>
      <c r="AV204" s="14" t="s">
        <v>130</v>
      </c>
      <c r="AW204" s="14" t="s">
        <v>31</v>
      </c>
      <c r="AX204" s="14" t="s">
        <v>83</v>
      </c>
      <c r="AY204" s="161" t="s">
        <v>124</v>
      </c>
    </row>
    <row r="205" spans="2:65" s="1" customFormat="1" ht="24.15" customHeight="1">
      <c r="B205" s="32"/>
      <c r="C205" s="177" t="s">
        <v>212</v>
      </c>
      <c r="D205" s="177" t="s">
        <v>171</v>
      </c>
      <c r="E205" s="178" t="s">
        <v>329</v>
      </c>
      <c r="F205" s="179" t="s">
        <v>330</v>
      </c>
      <c r="G205" s="180" t="s">
        <v>138</v>
      </c>
      <c r="H205" s="181">
        <v>44.152999999999999</v>
      </c>
      <c r="I205" s="182"/>
      <c r="J205" s="183">
        <f>ROUND(I205*H205,2)</f>
        <v>0</v>
      </c>
      <c r="K205" s="179" t="s">
        <v>139</v>
      </c>
      <c r="L205" s="184"/>
      <c r="M205" s="185" t="s">
        <v>1</v>
      </c>
      <c r="N205" s="186" t="s">
        <v>40</v>
      </c>
      <c r="P205" s="142">
        <f>O205*H205</f>
        <v>0</v>
      </c>
      <c r="Q205" s="142">
        <v>2.7E-4</v>
      </c>
      <c r="R205" s="142">
        <f>Q205*H205</f>
        <v>1.1921309999999999E-2</v>
      </c>
      <c r="S205" s="142">
        <v>0</v>
      </c>
      <c r="T205" s="143">
        <f>S205*H205</f>
        <v>0</v>
      </c>
      <c r="AR205" s="144" t="s">
        <v>174</v>
      </c>
      <c r="AT205" s="144" t="s">
        <v>171</v>
      </c>
      <c r="AU205" s="144" t="s">
        <v>85</v>
      </c>
      <c r="AY205" s="17" t="s">
        <v>124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83</v>
      </c>
      <c r="BK205" s="145">
        <f>ROUND(I205*H205,2)</f>
        <v>0</v>
      </c>
      <c r="BL205" s="17" t="s">
        <v>130</v>
      </c>
      <c r="BM205" s="144" t="s">
        <v>331</v>
      </c>
    </row>
    <row r="206" spans="2:65" s="13" customFormat="1" ht="10.199999999999999">
      <c r="B206" s="153"/>
      <c r="D206" s="147" t="s">
        <v>132</v>
      </c>
      <c r="E206" s="154" t="s">
        <v>1</v>
      </c>
      <c r="F206" s="155" t="s">
        <v>332</v>
      </c>
      <c r="H206" s="156">
        <v>44.152999999999999</v>
      </c>
      <c r="I206" s="157"/>
      <c r="L206" s="153"/>
      <c r="M206" s="158"/>
      <c r="T206" s="159"/>
      <c r="AT206" s="154" t="s">
        <v>132</v>
      </c>
      <c r="AU206" s="154" t="s">
        <v>85</v>
      </c>
      <c r="AV206" s="13" t="s">
        <v>85</v>
      </c>
      <c r="AW206" s="13" t="s">
        <v>31</v>
      </c>
      <c r="AX206" s="13" t="s">
        <v>83</v>
      </c>
      <c r="AY206" s="154" t="s">
        <v>124</v>
      </c>
    </row>
    <row r="207" spans="2:65" s="1" customFormat="1" ht="24.15" customHeight="1">
      <c r="B207" s="32"/>
      <c r="C207" s="133" t="s">
        <v>219</v>
      </c>
      <c r="D207" s="133" t="s">
        <v>126</v>
      </c>
      <c r="E207" s="134" t="s">
        <v>333</v>
      </c>
      <c r="F207" s="135" t="s">
        <v>334</v>
      </c>
      <c r="G207" s="136" t="s">
        <v>138</v>
      </c>
      <c r="H207" s="137">
        <v>41.5</v>
      </c>
      <c r="I207" s="138"/>
      <c r="J207" s="139">
        <f>ROUND(I207*H207,2)</f>
        <v>0</v>
      </c>
      <c r="K207" s="135" t="s">
        <v>139</v>
      </c>
      <c r="L207" s="32"/>
      <c r="M207" s="140" t="s">
        <v>1</v>
      </c>
      <c r="N207" s="141" t="s">
        <v>40</v>
      </c>
      <c r="P207" s="142">
        <f>O207*H207</f>
        <v>0</v>
      </c>
      <c r="Q207" s="142">
        <v>1.0000000000000001E-5</v>
      </c>
      <c r="R207" s="142">
        <f>Q207*H207</f>
        <v>4.1500000000000006E-4</v>
      </c>
      <c r="S207" s="142">
        <v>0</v>
      </c>
      <c r="T207" s="143">
        <f>S207*H207</f>
        <v>0</v>
      </c>
      <c r="AR207" s="144" t="s">
        <v>130</v>
      </c>
      <c r="AT207" s="144" t="s">
        <v>126</v>
      </c>
      <c r="AU207" s="144" t="s">
        <v>85</v>
      </c>
      <c r="AY207" s="17" t="s">
        <v>124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83</v>
      </c>
      <c r="BK207" s="145">
        <f>ROUND(I207*H207,2)</f>
        <v>0</v>
      </c>
      <c r="BL207" s="17" t="s">
        <v>130</v>
      </c>
      <c r="BM207" s="144" t="s">
        <v>335</v>
      </c>
    </row>
    <row r="208" spans="2:65" s="1" customFormat="1" ht="19.2">
      <c r="B208" s="32"/>
      <c r="D208" s="147" t="s">
        <v>141</v>
      </c>
      <c r="F208" s="167" t="s">
        <v>336</v>
      </c>
      <c r="I208" s="168"/>
      <c r="L208" s="32"/>
      <c r="M208" s="169"/>
      <c r="T208" s="56"/>
      <c r="AT208" s="17" t="s">
        <v>141</v>
      </c>
      <c r="AU208" s="17" t="s">
        <v>85</v>
      </c>
    </row>
    <row r="209" spans="2:65" s="12" customFormat="1" ht="10.199999999999999">
      <c r="B209" s="146"/>
      <c r="D209" s="147" t="s">
        <v>132</v>
      </c>
      <c r="E209" s="148" t="s">
        <v>1</v>
      </c>
      <c r="F209" s="149" t="s">
        <v>337</v>
      </c>
      <c r="H209" s="148" t="s">
        <v>1</v>
      </c>
      <c r="I209" s="150"/>
      <c r="L209" s="146"/>
      <c r="M209" s="151"/>
      <c r="T209" s="152"/>
      <c r="AT209" s="148" t="s">
        <v>132</v>
      </c>
      <c r="AU209" s="148" t="s">
        <v>85</v>
      </c>
      <c r="AV209" s="12" t="s">
        <v>83</v>
      </c>
      <c r="AW209" s="12" t="s">
        <v>31</v>
      </c>
      <c r="AX209" s="12" t="s">
        <v>75</v>
      </c>
      <c r="AY209" s="148" t="s">
        <v>124</v>
      </c>
    </row>
    <row r="210" spans="2:65" s="13" customFormat="1" ht="10.199999999999999">
      <c r="B210" s="153"/>
      <c r="D210" s="147" t="s">
        <v>132</v>
      </c>
      <c r="E210" s="154" t="s">
        <v>1</v>
      </c>
      <c r="F210" s="155" t="s">
        <v>338</v>
      </c>
      <c r="H210" s="156">
        <v>36</v>
      </c>
      <c r="I210" s="157"/>
      <c r="L210" s="153"/>
      <c r="M210" s="158"/>
      <c r="T210" s="159"/>
      <c r="AT210" s="154" t="s">
        <v>132</v>
      </c>
      <c r="AU210" s="154" t="s">
        <v>85</v>
      </c>
      <c r="AV210" s="13" t="s">
        <v>85</v>
      </c>
      <c r="AW210" s="13" t="s">
        <v>31</v>
      </c>
      <c r="AX210" s="13" t="s">
        <v>75</v>
      </c>
      <c r="AY210" s="154" t="s">
        <v>124</v>
      </c>
    </row>
    <row r="211" spans="2:65" s="12" customFormat="1" ht="10.199999999999999">
      <c r="B211" s="146"/>
      <c r="D211" s="147" t="s">
        <v>132</v>
      </c>
      <c r="E211" s="148" t="s">
        <v>1</v>
      </c>
      <c r="F211" s="149" t="s">
        <v>339</v>
      </c>
      <c r="H211" s="148" t="s">
        <v>1</v>
      </c>
      <c r="I211" s="150"/>
      <c r="L211" s="146"/>
      <c r="M211" s="151"/>
      <c r="T211" s="152"/>
      <c r="AT211" s="148" t="s">
        <v>132</v>
      </c>
      <c r="AU211" s="148" t="s">
        <v>85</v>
      </c>
      <c r="AV211" s="12" t="s">
        <v>83</v>
      </c>
      <c r="AW211" s="12" t="s">
        <v>31</v>
      </c>
      <c r="AX211" s="12" t="s">
        <v>75</v>
      </c>
      <c r="AY211" s="148" t="s">
        <v>124</v>
      </c>
    </row>
    <row r="212" spans="2:65" s="13" customFormat="1" ht="10.199999999999999">
      <c r="B212" s="153"/>
      <c r="D212" s="147" t="s">
        <v>132</v>
      </c>
      <c r="E212" s="154" t="s">
        <v>1</v>
      </c>
      <c r="F212" s="155" t="s">
        <v>327</v>
      </c>
      <c r="H212" s="156">
        <v>3.5</v>
      </c>
      <c r="I212" s="157"/>
      <c r="L212" s="153"/>
      <c r="M212" s="158"/>
      <c r="T212" s="159"/>
      <c r="AT212" s="154" t="s">
        <v>132</v>
      </c>
      <c r="AU212" s="154" t="s">
        <v>85</v>
      </c>
      <c r="AV212" s="13" t="s">
        <v>85</v>
      </c>
      <c r="AW212" s="13" t="s">
        <v>31</v>
      </c>
      <c r="AX212" s="13" t="s">
        <v>75</v>
      </c>
      <c r="AY212" s="154" t="s">
        <v>124</v>
      </c>
    </row>
    <row r="213" spans="2:65" s="12" customFormat="1" ht="10.199999999999999">
      <c r="B213" s="146"/>
      <c r="D213" s="147" t="s">
        <v>132</v>
      </c>
      <c r="E213" s="148" t="s">
        <v>1</v>
      </c>
      <c r="F213" s="149" t="s">
        <v>328</v>
      </c>
      <c r="H213" s="148" t="s">
        <v>1</v>
      </c>
      <c r="I213" s="150"/>
      <c r="L213" s="146"/>
      <c r="M213" s="151"/>
      <c r="T213" s="152"/>
      <c r="AT213" s="148" t="s">
        <v>132</v>
      </c>
      <c r="AU213" s="148" t="s">
        <v>85</v>
      </c>
      <c r="AV213" s="12" t="s">
        <v>83</v>
      </c>
      <c r="AW213" s="12" t="s">
        <v>31</v>
      </c>
      <c r="AX213" s="12" t="s">
        <v>75</v>
      </c>
      <c r="AY213" s="148" t="s">
        <v>124</v>
      </c>
    </row>
    <row r="214" spans="2:65" s="13" customFormat="1" ht="10.199999999999999">
      <c r="B214" s="153"/>
      <c r="D214" s="147" t="s">
        <v>132</v>
      </c>
      <c r="E214" s="154" t="s">
        <v>1</v>
      </c>
      <c r="F214" s="155" t="s">
        <v>232</v>
      </c>
      <c r="H214" s="156">
        <v>2</v>
      </c>
      <c r="I214" s="157"/>
      <c r="L214" s="153"/>
      <c r="M214" s="158"/>
      <c r="T214" s="159"/>
      <c r="AT214" s="154" t="s">
        <v>132</v>
      </c>
      <c r="AU214" s="154" t="s">
        <v>85</v>
      </c>
      <c r="AV214" s="13" t="s">
        <v>85</v>
      </c>
      <c r="AW214" s="13" t="s">
        <v>31</v>
      </c>
      <c r="AX214" s="13" t="s">
        <v>75</v>
      </c>
      <c r="AY214" s="154" t="s">
        <v>124</v>
      </c>
    </row>
    <row r="215" spans="2:65" s="14" customFormat="1" ht="10.199999999999999">
      <c r="B215" s="160"/>
      <c r="D215" s="147" t="s">
        <v>132</v>
      </c>
      <c r="E215" s="161" t="s">
        <v>1</v>
      </c>
      <c r="F215" s="162" t="s">
        <v>135</v>
      </c>
      <c r="H215" s="163">
        <v>41.5</v>
      </c>
      <c r="I215" s="164"/>
      <c r="L215" s="160"/>
      <c r="M215" s="165"/>
      <c r="T215" s="166"/>
      <c r="AT215" s="161" t="s">
        <v>132</v>
      </c>
      <c r="AU215" s="161" t="s">
        <v>85</v>
      </c>
      <c r="AV215" s="14" t="s">
        <v>130</v>
      </c>
      <c r="AW215" s="14" t="s">
        <v>31</v>
      </c>
      <c r="AX215" s="14" t="s">
        <v>83</v>
      </c>
      <c r="AY215" s="161" t="s">
        <v>124</v>
      </c>
    </row>
    <row r="216" spans="2:65" s="1" customFormat="1" ht="37.799999999999997" customHeight="1">
      <c r="B216" s="32"/>
      <c r="C216" s="177" t="s">
        <v>228</v>
      </c>
      <c r="D216" s="177" t="s">
        <v>171</v>
      </c>
      <c r="E216" s="178" t="s">
        <v>340</v>
      </c>
      <c r="F216" s="179" t="s">
        <v>341</v>
      </c>
      <c r="G216" s="180" t="s">
        <v>138</v>
      </c>
      <c r="H216" s="181">
        <v>42.122999999999998</v>
      </c>
      <c r="I216" s="182"/>
      <c r="J216" s="183">
        <f>ROUND(I216*H216,2)</f>
        <v>0</v>
      </c>
      <c r="K216" s="179" t="s">
        <v>139</v>
      </c>
      <c r="L216" s="184"/>
      <c r="M216" s="185" t="s">
        <v>1</v>
      </c>
      <c r="N216" s="186" t="s">
        <v>40</v>
      </c>
      <c r="P216" s="142">
        <f>O216*H216</f>
        <v>0</v>
      </c>
      <c r="Q216" s="142">
        <v>4.0000000000000001E-3</v>
      </c>
      <c r="R216" s="142">
        <f>Q216*H216</f>
        <v>0.168492</v>
      </c>
      <c r="S216" s="142">
        <v>0</v>
      </c>
      <c r="T216" s="143">
        <f>S216*H216</f>
        <v>0</v>
      </c>
      <c r="AR216" s="144" t="s">
        <v>174</v>
      </c>
      <c r="AT216" s="144" t="s">
        <v>171</v>
      </c>
      <c r="AU216" s="144" t="s">
        <v>85</v>
      </c>
      <c r="AY216" s="17" t="s">
        <v>124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83</v>
      </c>
      <c r="BK216" s="145">
        <f>ROUND(I216*H216,2)</f>
        <v>0</v>
      </c>
      <c r="BL216" s="17" t="s">
        <v>130</v>
      </c>
      <c r="BM216" s="144" t="s">
        <v>342</v>
      </c>
    </row>
    <row r="217" spans="2:65" s="1" customFormat="1" ht="28.8">
      <c r="B217" s="32"/>
      <c r="D217" s="147" t="s">
        <v>141</v>
      </c>
      <c r="F217" s="167" t="s">
        <v>343</v>
      </c>
      <c r="I217" s="168"/>
      <c r="L217" s="32"/>
      <c r="M217" s="169"/>
      <c r="T217" s="56"/>
      <c r="AT217" s="17" t="s">
        <v>141</v>
      </c>
      <c r="AU217" s="17" t="s">
        <v>85</v>
      </c>
    </row>
    <row r="218" spans="2:65" s="13" customFormat="1" ht="10.199999999999999">
      <c r="B218" s="153"/>
      <c r="D218" s="147" t="s">
        <v>132</v>
      </c>
      <c r="E218" s="154" t="s">
        <v>1</v>
      </c>
      <c r="F218" s="155" t="s">
        <v>344</v>
      </c>
      <c r="H218" s="156">
        <v>42.122999999999998</v>
      </c>
      <c r="I218" s="157"/>
      <c r="L218" s="153"/>
      <c r="M218" s="158"/>
      <c r="T218" s="159"/>
      <c r="AT218" s="154" t="s">
        <v>132</v>
      </c>
      <c r="AU218" s="154" t="s">
        <v>85</v>
      </c>
      <c r="AV218" s="13" t="s">
        <v>85</v>
      </c>
      <c r="AW218" s="13" t="s">
        <v>31</v>
      </c>
      <c r="AX218" s="13" t="s">
        <v>83</v>
      </c>
      <c r="AY218" s="154" t="s">
        <v>124</v>
      </c>
    </row>
    <row r="219" spans="2:65" s="1" customFormat="1" ht="16.5" customHeight="1">
      <c r="B219" s="32"/>
      <c r="C219" s="133" t="s">
        <v>235</v>
      </c>
      <c r="D219" s="133" t="s">
        <v>126</v>
      </c>
      <c r="E219" s="134" t="s">
        <v>345</v>
      </c>
      <c r="F219" s="135" t="s">
        <v>346</v>
      </c>
      <c r="G219" s="136" t="s">
        <v>138</v>
      </c>
      <c r="H219" s="137">
        <v>43.5</v>
      </c>
      <c r="I219" s="138"/>
      <c r="J219" s="139">
        <f>ROUND(I219*H219,2)</f>
        <v>0</v>
      </c>
      <c r="K219" s="135" t="s">
        <v>139</v>
      </c>
      <c r="L219" s="32"/>
      <c r="M219" s="140" t="s">
        <v>1</v>
      </c>
      <c r="N219" s="141" t="s">
        <v>40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130</v>
      </c>
      <c r="AT219" s="144" t="s">
        <v>126</v>
      </c>
      <c r="AU219" s="144" t="s">
        <v>85</v>
      </c>
      <c r="AY219" s="17" t="s">
        <v>124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7" t="s">
        <v>83</v>
      </c>
      <c r="BK219" s="145">
        <f>ROUND(I219*H219,2)</f>
        <v>0</v>
      </c>
      <c r="BL219" s="17" t="s">
        <v>130</v>
      </c>
      <c r="BM219" s="144" t="s">
        <v>347</v>
      </c>
    </row>
    <row r="220" spans="2:65" s="1" customFormat="1" ht="21.75" customHeight="1">
      <c r="B220" s="32"/>
      <c r="C220" s="133" t="s">
        <v>240</v>
      </c>
      <c r="D220" s="133" t="s">
        <v>126</v>
      </c>
      <c r="E220" s="134" t="s">
        <v>348</v>
      </c>
      <c r="F220" s="135" t="s">
        <v>349</v>
      </c>
      <c r="G220" s="136" t="s">
        <v>138</v>
      </c>
      <c r="H220" s="137">
        <v>43.5</v>
      </c>
      <c r="I220" s="138"/>
      <c r="J220" s="139">
        <f>ROUND(I220*H220,2)</f>
        <v>0</v>
      </c>
      <c r="K220" s="135" t="s">
        <v>139</v>
      </c>
      <c r="L220" s="32"/>
      <c r="M220" s="140" t="s">
        <v>1</v>
      </c>
      <c r="N220" s="141" t="s">
        <v>40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130</v>
      </c>
      <c r="AT220" s="144" t="s">
        <v>126</v>
      </c>
      <c r="AU220" s="144" t="s">
        <v>85</v>
      </c>
      <c r="AY220" s="17" t="s">
        <v>124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83</v>
      </c>
      <c r="BK220" s="145">
        <f>ROUND(I220*H220,2)</f>
        <v>0</v>
      </c>
      <c r="BL220" s="17" t="s">
        <v>130</v>
      </c>
      <c r="BM220" s="144" t="s">
        <v>350</v>
      </c>
    </row>
    <row r="221" spans="2:65" s="1" customFormat="1" ht="37.799999999999997" customHeight="1">
      <c r="B221" s="32"/>
      <c r="C221" s="133" t="s">
        <v>351</v>
      </c>
      <c r="D221" s="133" t="s">
        <v>126</v>
      </c>
      <c r="E221" s="134" t="s">
        <v>352</v>
      </c>
      <c r="F221" s="135" t="s">
        <v>353</v>
      </c>
      <c r="G221" s="136" t="s">
        <v>160</v>
      </c>
      <c r="H221" s="137">
        <v>1</v>
      </c>
      <c r="I221" s="138"/>
      <c r="J221" s="139">
        <f>ROUND(I221*H221,2)</f>
        <v>0</v>
      </c>
      <c r="K221" s="135" t="s">
        <v>1</v>
      </c>
      <c r="L221" s="32"/>
      <c r="M221" s="140" t="s">
        <v>1</v>
      </c>
      <c r="N221" s="141" t="s">
        <v>40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130</v>
      </c>
      <c r="AT221" s="144" t="s">
        <v>126</v>
      </c>
      <c r="AU221" s="144" t="s">
        <v>85</v>
      </c>
      <c r="AY221" s="17" t="s">
        <v>124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83</v>
      </c>
      <c r="BK221" s="145">
        <f>ROUND(I221*H221,2)</f>
        <v>0</v>
      </c>
      <c r="BL221" s="17" t="s">
        <v>130</v>
      </c>
      <c r="BM221" s="144" t="s">
        <v>354</v>
      </c>
    </row>
    <row r="222" spans="2:65" s="1" customFormat="1" ht="38.4">
      <c r="B222" s="32"/>
      <c r="D222" s="147" t="s">
        <v>141</v>
      </c>
      <c r="F222" s="167" t="s">
        <v>355</v>
      </c>
      <c r="I222" s="168"/>
      <c r="L222" s="32"/>
      <c r="M222" s="169"/>
      <c r="T222" s="56"/>
      <c r="AT222" s="17" t="s">
        <v>141</v>
      </c>
      <c r="AU222" s="17" t="s">
        <v>85</v>
      </c>
    </row>
    <row r="223" spans="2:65" s="13" customFormat="1" ht="10.199999999999999">
      <c r="B223" s="153"/>
      <c r="D223" s="147" t="s">
        <v>132</v>
      </c>
      <c r="E223" s="154" t="s">
        <v>1</v>
      </c>
      <c r="F223" s="155" t="s">
        <v>83</v>
      </c>
      <c r="H223" s="156">
        <v>1</v>
      </c>
      <c r="I223" s="157"/>
      <c r="L223" s="153"/>
      <c r="M223" s="158"/>
      <c r="T223" s="159"/>
      <c r="AT223" s="154" t="s">
        <v>132</v>
      </c>
      <c r="AU223" s="154" t="s">
        <v>85</v>
      </c>
      <c r="AV223" s="13" t="s">
        <v>85</v>
      </c>
      <c r="AW223" s="13" t="s">
        <v>31</v>
      </c>
      <c r="AX223" s="13" t="s">
        <v>83</v>
      </c>
      <c r="AY223" s="154" t="s">
        <v>124</v>
      </c>
    </row>
    <row r="224" spans="2:65" s="1" customFormat="1" ht="16.5" customHeight="1">
      <c r="B224" s="32"/>
      <c r="C224" s="133" t="s">
        <v>356</v>
      </c>
      <c r="D224" s="133" t="s">
        <v>126</v>
      </c>
      <c r="E224" s="134" t="s">
        <v>357</v>
      </c>
      <c r="F224" s="135" t="s">
        <v>358</v>
      </c>
      <c r="G224" s="136" t="s">
        <v>238</v>
      </c>
      <c r="H224" s="137">
        <v>1</v>
      </c>
      <c r="I224" s="138"/>
      <c r="J224" s="139">
        <f>ROUND(I224*H224,2)</f>
        <v>0</v>
      </c>
      <c r="K224" s="135" t="s">
        <v>1</v>
      </c>
      <c r="L224" s="32"/>
      <c r="M224" s="140" t="s">
        <v>1</v>
      </c>
      <c r="N224" s="141" t="s">
        <v>40</v>
      </c>
      <c r="P224" s="142">
        <f>O224*H224</f>
        <v>0</v>
      </c>
      <c r="Q224" s="142">
        <v>0</v>
      </c>
      <c r="R224" s="142">
        <f>Q224*H224</f>
        <v>0</v>
      </c>
      <c r="S224" s="142">
        <v>0</v>
      </c>
      <c r="T224" s="143">
        <f>S224*H224</f>
        <v>0</v>
      </c>
      <c r="AR224" s="144" t="s">
        <v>130</v>
      </c>
      <c r="AT224" s="144" t="s">
        <v>126</v>
      </c>
      <c r="AU224" s="144" t="s">
        <v>85</v>
      </c>
      <c r="AY224" s="17" t="s">
        <v>124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83</v>
      </c>
      <c r="BK224" s="145">
        <f>ROUND(I224*H224,2)</f>
        <v>0</v>
      </c>
      <c r="BL224" s="17" t="s">
        <v>130</v>
      </c>
      <c r="BM224" s="144" t="s">
        <v>359</v>
      </c>
    </row>
    <row r="225" spans="2:65" s="1" customFormat="1" ht="38.4">
      <c r="B225" s="32"/>
      <c r="D225" s="147" t="s">
        <v>141</v>
      </c>
      <c r="F225" s="167" t="s">
        <v>360</v>
      </c>
      <c r="I225" s="168"/>
      <c r="L225" s="32"/>
      <c r="M225" s="169"/>
      <c r="T225" s="56"/>
      <c r="AT225" s="17" t="s">
        <v>141</v>
      </c>
      <c r="AU225" s="17" t="s">
        <v>85</v>
      </c>
    </row>
    <row r="226" spans="2:65" s="1" customFormat="1" ht="24.15" customHeight="1">
      <c r="B226" s="32"/>
      <c r="C226" s="133" t="s">
        <v>7</v>
      </c>
      <c r="D226" s="133" t="s">
        <v>126</v>
      </c>
      <c r="E226" s="134" t="s">
        <v>361</v>
      </c>
      <c r="F226" s="135" t="s">
        <v>362</v>
      </c>
      <c r="G226" s="136" t="s">
        <v>238</v>
      </c>
      <c r="H226" s="137">
        <v>1</v>
      </c>
      <c r="I226" s="138"/>
      <c r="J226" s="139">
        <f>ROUND(I226*H226,2)</f>
        <v>0</v>
      </c>
      <c r="K226" s="135" t="s">
        <v>1</v>
      </c>
      <c r="L226" s="32"/>
      <c r="M226" s="140" t="s">
        <v>1</v>
      </c>
      <c r="N226" s="141" t="s">
        <v>40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130</v>
      </c>
      <c r="AT226" s="144" t="s">
        <v>126</v>
      </c>
      <c r="AU226" s="144" t="s">
        <v>85</v>
      </c>
      <c r="AY226" s="17" t="s">
        <v>124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7" t="s">
        <v>83</v>
      </c>
      <c r="BK226" s="145">
        <f>ROUND(I226*H226,2)</f>
        <v>0</v>
      </c>
      <c r="BL226" s="17" t="s">
        <v>130</v>
      </c>
      <c r="BM226" s="144" t="s">
        <v>363</v>
      </c>
    </row>
    <row r="227" spans="2:65" s="1" customFormat="1" ht="38.4">
      <c r="B227" s="32"/>
      <c r="D227" s="147" t="s">
        <v>141</v>
      </c>
      <c r="F227" s="167" t="s">
        <v>364</v>
      </c>
      <c r="I227" s="168"/>
      <c r="L227" s="32"/>
      <c r="M227" s="169"/>
      <c r="T227" s="56"/>
      <c r="AT227" s="17" t="s">
        <v>141</v>
      </c>
      <c r="AU227" s="17" t="s">
        <v>85</v>
      </c>
    </row>
    <row r="228" spans="2:65" s="1" customFormat="1" ht="24.15" customHeight="1">
      <c r="B228" s="32"/>
      <c r="C228" s="133" t="s">
        <v>365</v>
      </c>
      <c r="D228" s="133" t="s">
        <v>126</v>
      </c>
      <c r="E228" s="134" t="s">
        <v>366</v>
      </c>
      <c r="F228" s="135" t="s">
        <v>367</v>
      </c>
      <c r="G228" s="136" t="s">
        <v>368</v>
      </c>
      <c r="H228" s="137">
        <v>1</v>
      </c>
      <c r="I228" s="138"/>
      <c r="J228" s="139">
        <f>ROUND(I228*H228,2)</f>
        <v>0</v>
      </c>
      <c r="K228" s="135" t="s">
        <v>1</v>
      </c>
      <c r="L228" s="32"/>
      <c r="M228" s="140" t="s">
        <v>1</v>
      </c>
      <c r="N228" s="141" t="s">
        <v>40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130</v>
      </c>
      <c r="AT228" s="144" t="s">
        <v>126</v>
      </c>
      <c r="AU228" s="144" t="s">
        <v>85</v>
      </c>
      <c r="AY228" s="17" t="s">
        <v>124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83</v>
      </c>
      <c r="BK228" s="145">
        <f>ROUND(I228*H228,2)</f>
        <v>0</v>
      </c>
      <c r="BL228" s="17" t="s">
        <v>130</v>
      </c>
      <c r="BM228" s="144" t="s">
        <v>369</v>
      </c>
    </row>
    <row r="229" spans="2:65" s="1" customFormat="1" ht="38.4">
      <c r="B229" s="32"/>
      <c r="D229" s="147" t="s">
        <v>141</v>
      </c>
      <c r="F229" s="167" t="s">
        <v>364</v>
      </c>
      <c r="I229" s="168"/>
      <c r="L229" s="32"/>
      <c r="M229" s="169"/>
      <c r="T229" s="56"/>
      <c r="AT229" s="17" t="s">
        <v>141</v>
      </c>
      <c r="AU229" s="17" t="s">
        <v>85</v>
      </c>
    </row>
    <row r="230" spans="2:65" s="1" customFormat="1" ht="24.15" customHeight="1">
      <c r="B230" s="32"/>
      <c r="C230" s="133" t="s">
        <v>370</v>
      </c>
      <c r="D230" s="133" t="s">
        <v>126</v>
      </c>
      <c r="E230" s="134" t="s">
        <v>371</v>
      </c>
      <c r="F230" s="135" t="s">
        <v>372</v>
      </c>
      <c r="G230" s="136" t="s">
        <v>160</v>
      </c>
      <c r="H230" s="137">
        <v>1</v>
      </c>
      <c r="I230" s="138"/>
      <c r="J230" s="139">
        <f>ROUND(I230*H230,2)</f>
        <v>0</v>
      </c>
      <c r="K230" s="135" t="s">
        <v>1</v>
      </c>
      <c r="L230" s="32"/>
      <c r="M230" s="140" t="s">
        <v>1</v>
      </c>
      <c r="N230" s="141" t="s">
        <v>40</v>
      </c>
      <c r="P230" s="142">
        <f>O230*H230</f>
        <v>0</v>
      </c>
      <c r="Q230" s="142">
        <v>0</v>
      </c>
      <c r="R230" s="142">
        <f>Q230*H230</f>
        <v>0</v>
      </c>
      <c r="S230" s="142">
        <v>0</v>
      </c>
      <c r="T230" s="143">
        <f>S230*H230</f>
        <v>0</v>
      </c>
      <c r="AR230" s="144" t="s">
        <v>130</v>
      </c>
      <c r="AT230" s="144" t="s">
        <v>126</v>
      </c>
      <c r="AU230" s="144" t="s">
        <v>85</v>
      </c>
      <c r="AY230" s="17" t="s">
        <v>124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7" t="s">
        <v>83</v>
      </c>
      <c r="BK230" s="145">
        <f>ROUND(I230*H230,2)</f>
        <v>0</v>
      </c>
      <c r="BL230" s="17" t="s">
        <v>130</v>
      </c>
      <c r="BM230" s="144" t="s">
        <v>373</v>
      </c>
    </row>
    <row r="231" spans="2:65" s="1" customFormat="1" ht="28.8">
      <c r="B231" s="32"/>
      <c r="D231" s="147" t="s">
        <v>141</v>
      </c>
      <c r="F231" s="167" t="s">
        <v>374</v>
      </c>
      <c r="I231" s="168"/>
      <c r="L231" s="32"/>
      <c r="M231" s="169"/>
      <c r="T231" s="56"/>
      <c r="AT231" s="17" t="s">
        <v>141</v>
      </c>
      <c r="AU231" s="17" t="s">
        <v>85</v>
      </c>
    </row>
    <row r="232" spans="2:65" s="1" customFormat="1" ht="16.5" customHeight="1">
      <c r="B232" s="32"/>
      <c r="C232" s="133" t="s">
        <v>375</v>
      </c>
      <c r="D232" s="133" t="s">
        <v>126</v>
      </c>
      <c r="E232" s="134" t="s">
        <v>376</v>
      </c>
      <c r="F232" s="135" t="s">
        <v>377</v>
      </c>
      <c r="G232" s="136" t="s">
        <v>160</v>
      </c>
      <c r="H232" s="137">
        <v>1</v>
      </c>
      <c r="I232" s="138"/>
      <c r="J232" s="139">
        <f>ROUND(I232*H232,2)</f>
        <v>0</v>
      </c>
      <c r="K232" s="135" t="s">
        <v>1</v>
      </c>
      <c r="L232" s="32"/>
      <c r="M232" s="140" t="s">
        <v>1</v>
      </c>
      <c r="N232" s="141" t="s">
        <v>40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130</v>
      </c>
      <c r="AT232" s="144" t="s">
        <v>126</v>
      </c>
      <c r="AU232" s="144" t="s">
        <v>85</v>
      </c>
      <c r="AY232" s="17" t="s">
        <v>124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83</v>
      </c>
      <c r="BK232" s="145">
        <f>ROUND(I232*H232,2)</f>
        <v>0</v>
      </c>
      <c r="BL232" s="17" t="s">
        <v>130</v>
      </c>
      <c r="BM232" s="144" t="s">
        <v>378</v>
      </c>
    </row>
    <row r="233" spans="2:65" s="1" customFormat="1" ht="38.4">
      <c r="B233" s="32"/>
      <c r="D233" s="147" t="s">
        <v>141</v>
      </c>
      <c r="F233" s="167" t="s">
        <v>379</v>
      </c>
      <c r="I233" s="168"/>
      <c r="L233" s="32"/>
      <c r="M233" s="169"/>
      <c r="T233" s="56"/>
      <c r="AT233" s="17" t="s">
        <v>141</v>
      </c>
      <c r="AU233" s="17" t="s">
        <v>85</v>
      </c>
    </row>
    <row r="234" spans="2:65" s="1" customFormat="1" ht="24.15" customHeight="1">
      <c r="B234" s="32"/>
      <c r="C234" s="133" t="s">
        <v>380</v>
      </c>
      <c r="D234" s="133" t="s">
        <v>126</v>
      </c>
      <c r="E234" s="134" t="s">
        <v>381</v>
      </c>
      <c r="F234" s="135" t="s">
        <v>382</v>
      </c>
      <c r="G234" s="136" t="s">
        <v>138</v>
      </c>
      <c r="H234" s="137">
        <v>41.5</v>
      </c>
      <c r="I234" s="138"/>
      <c r="J234" s="139">
        <f>ROUND(I234*H234,2)</f>
        <v>0</v>
      </c>
      <c r="K234" s="135" t="s">
        <v>1</v>
      </c>
      <c r="L234" s="32"/>
      <c r="M234" s="140" t="s">
        <v>1</v>
      </c>
      <c r="N234" s="141" t="s">
        <v>40</v>
      </c>
      <c r="P234" s="142">
        <f>O234*H234</f>
        <v>0</v>
      </c>
      <c r="Q234" s="142">
        <v>0</v>
      </c>
      <c r="R234" s="142">
        <f>Q234*H234</f>
        <v>0</v>
      </c>
      <c r="S234" s="142">
        <v>0</v>
      </c>
      <c r="T234" s="143">
        <f>S234*H234</f>
        <v>0</v>
      </c>
      <c r="AR234" s="144" t="s">
        <v>130</v>
      </c>
      <c r="AT234" s="144" t="s">
        <v>126</v>
      </c>
      <c r="AU234" s="144" t="s">
        <v>85</v>
      </c>
      <c r="AY234" s="17" t="s">
        <v>124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7" t="s">
        <v>83</v>
      </c>
      <c r="BK234" s="145">
        <f>ROUND(I234*H234,2)</f>
        <v>0</v>
      </c>
      <c r="BL234" s="17" t="s">
        <v>130</v>
      </c>
      <c r="BM234" s="144" t="s">
        <v>383</v>
      </c>
    </row>
    <row r="235" spans="2:65" s="1" customFormat="1" ht="38.4">
      <c r="B235" s="32"/>
      <c r="D235" s="147" t="s">
        <v>141</v>
      </c>
      <c r="F235" s="167" t="s">
        <v>384</v>
      </c>
      <c r="I235" s="168"/>
      <c r="L235" s="32"/>
      <c r="M235" s="169"/>
      <c r="T235" s="56"/>
      <c r="AT235" s="17" t="s">
        <v>141</v>
      </c>
      <c r="AU235" s="17" t="s">
        <v>85</v>
      </c>
    </row>
    <row r="236" spans="2:65" s="13" customFormat="1" ht="10.199999999999999">
      <c r="B236" s="153"/>
      <c r="D236" s="147" t="s">
        <v>132</v>
      </c>
      <c r="E236" s="154" t="s">
        <v>1</v>
      </c>
      <c r="F236" s="155" t="s">
        <v>385</v>
      </c>
      <c r="H236" s="156">
        <v>41.5</v>
      </c>
      <c r="I236" s="157"/>
      <c r="L236" s="153"/>
      <c r="M236" s="158"/>
      <c r="T236" s="159"/>
      <c r="AT236" s="154" t="s">
        <v>132</v>
      </c>
      <c r="AU236" s="154" t="s">
        <v>85</v>
      </c>
      <c r="AV236" s="13" t="s">
        <v>85</v>
      </c>
      <c r="AW236" s="13" t="s">
        <v>31</v>
      </c>
      <c r="AX236" s="13" t="s">
        <v>83</v>
      </c>
      <c r="AY236" s="154" t="s">
        <v>124</v>
      </c>
    </row>
    <row r="237" spans="2:65" s="1" customFormat="1" ht="37.799999999999997" customHeight="1">
      <c r="B237" s="32"/>
      <c r="C237" s="133" t="s">
        <v>386</v>
      </c>
      <c r="D237" s="133" t="s">
        <v>126</v>
      </c>
      <c r="E237" s="134" t="s">
        <v>387</v>
      </c>
      <c r="F237" s="135" t="s">
        <v>388</v>
      </c>
      <c r="G237" s="136" t="s">
        <v>160</v>
      </c>
      <c r="H237" s="137">
        <v>1</v>
      </c>
      <c r="I237" s="138"/>
      <c r="J237" s="139">
        <f>ROUND(I237*H237,2)</f>
        <v>0</v>
      </c>
      <c r="K237" s="135" t="s">
        <v>1</v>
      </c>
      <c r="L237" s="32"/>
      <c r="M237" s="140" t="s">
        <v>1</v>
      </c>
      <c r="N237" s="141" t="s">
        <v>40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130</v>
      </c>
      <c r="AT237" s="144" t="s">
        <v>126</v>
      </c>
      <c r="AU237" s="144" t="s">
        <v>85</v>
      </c>
      <c r="AY237" s="17" t="s">
        <v>124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83</v>
      </c>
      <c r="BK237" s="145">
        <f>ROUND(I237*H237,2)</f>
        <v>0</v>
      </c>
      <c r="BL237" s="17" t="s">
        <v>130</v>
      </c>
      <c r="BM237" s="144" t="s">
        <v>389</v>
      </c>
    </row>
    <row r="238" spans="2:65" s="1" customFormat="1" ht="28.8">
      <c r="B238" s="32"/>
      <c r="D238" s="147" t="s">
        <v>141</v>
      </c>
      <c r="F238" s="167" t="s">
        <v>390</v>
      </c>
      <c r="I238" s="168"/>
      <c r="L238" s="32"/>
      <c r="M238" s="169"/>
      <c r="T238" s="56"/>
      <c r="AT238" s="17" t="s">
        <v>141</v>
      </c>
      <c r="AU238" s="17" t="s">
        <v>85</v>
      </c>
    </row>
    <row r="239" spans="2:65" s="13" customFormat="1" ht="10.199999999999999">
      <c r="B239" s="153"/>
      <c r="D239" s="147" t="s">
        <v>132</v>
      </c>
      <c r="E239" s="154" t="s">
        <v>1</v>
      </c>
      <c r="F239" s="155" t="s">
        <v>83</v>
      </c>
      <c r="H239" s="156">
        <v>1</v>
      </c>
      <c r="I239" s="157"/>
      <c r="L239" s="153"/>
      <c r="M239" s="158"/>
      <c r="T239" s="159"/>
      <c r="AT239" s="154" t="s">
        <v>132</v>
      </c>
      <c r="AU239" s="154" t="s">
        <v>85</v>
      </c>
      <c r="AV239" s="13" t="s">
        <v>85</v>
      </c>
      <c r="AW239" s="13" t="s">
        <v>31</v>
      </c>
      <c r="AX239" s="13" t="s">
        <v>83</v>
      </c>
      <c r="AY239" s="154" t="s">
        <v>124</v>
      </c>
    </row>
    <row r="240" spans="2:65" s="11" customFormat="1" ht="22.8" customHeight="1">
      <c r="B240" s="121"/>
      <c r="D240" s="122" t="s">
        <v>74</v>
      </c>
      <c r="E240" s="131" t="s">
        <v>217</v>
      </c>
      <c r="F240" s="131" t="s">
        <v>218</v>
      </c>
      <c r="I240" s="124"/>
      <c r="J240" s="132">
        <f>BK240</f>
        <v>0</v>
      </c>
      <c r="L240" s="121"/>
      <c r="M240" s="126"/>
      <c r="P240" s="127">
        <f>SUM(P241:P242)</f>
        <v>0</v>
      </c>
      <c r="R240" s="127">
        <f>SUM(R241:R242)</f>
        <v>0</v>
      </c>
      <c r="T240" s="128">
        <f>SUM(T241:T242)</f>
        <v>0</v>
      </c>
      <c r="AR240" s="122" t="s">
        <v>83</v>
      </c>
      <c r="AT240" s="129" t="s">
        <v>74</v>
      </c>
      <c r="AU240" s="129" t="s">
        <v>83</v>
      </c>
      <c r="AY240" s="122" t="s">
        <v>124</v>
      </c>
      <c r="BK240" s="130">
        <f>SUM(BK241:BK242)</f>
        <v>0</v>
      </c>
    </row>
    <row r="241" spans="2:65" s="1" customFormat="1" ht="24.15" customHeight="1">
      <c r="B241" s="32"/>
      <c r="C241" s="133" t="s">
        <v>391</v>
      </c>
      <c r="D241" s="133" t="s">
        <v>126</v>
      </c>
      <c r="E241" s="134" t="s">
        <v>392</v>
      </c>
      <c r="F241" s="135" t="s">
        <v>393</v>
      </c>
      <c r="G241" s="136" t="s">
        <v>222</v>
      </c>
      <c r="H241" s="137">
        <v>0.18099999999999999</v>
      </c>
      <c r="I241" s="138"/>
      <c r="J241" s="139">
        <f>ROUND(I241*H241,2)</f>
        <v>0</v>
      </c>
      <c r="K241" s="135" t="s">
        <v>139</v>
      </c>
      <c r="L241" s="32"/>
      <c r="M241" s="140" t="s">
        <v>1</v>
      </c>
      <c r="N241" s="141" t="s">
        <v>40</v>
      </c>
      <c r="P241" s="142">
        <f>O241*H241</f>
        <v>0</v>
      </c>
      <c r="Q241" s="142">
        <v>0</v>
      </c>
      <c r="R241" s="142">
        <f>Q241*H241</f>
        <v>0</v>
      </c>
      <c r="S241" s="142">
        <v>0</v>
      </c>
      <c r="T241" s="143">
        <f>S241*H241</f>
        <v>0</v>
      </c>
      <c r="AR241" s="144" t="s">
        <v>130</v>
      </c>
      <c r="AT241" s="144" t="s">
        <v>126</v>
      </c>
      <c r="AU241" s="144" t="s">
        <v>85</v>
      </c>
      <c r="AY241" s="17" t="s">
        <v>124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83</v>
      </c>
      <c r="BK241" s="145">
        <f>ROUND(I241*H241,2)</f>
        <v>0</v>
      </c>
      <c r="BL241" s="17" t="s">
        <v>130</v>
      </c>
      <c r="BM241" s="144" t="s">
        <v>394</v>
      </c>
    </row>
    <row r="242" spans="2:65" s="1" customFormat="1" ht="38.4">
      <c r="B242" s="32"/>
      <c r="D242" s="147" t="s">
        <v>141</v>
      </c>
      <c r="F242" s="167" t="s">
        <v>395</v>
      </c>
      <c r="I242" s="168"/>
      <c r="L242" s="32"/>
      <c r="M242" s="169"/>
      <c r="T242" s="56"/>
      <c r="AT242" s="17" t="s">
        <v>141</v>
      </c>
      <c r="AU242" s="17" t="s">
        <v>85</v>
      </c>
    </row>
    <row r="243" spans="2:65" s="11" customFormat="1" ht="25.95" customHeight="1">
      <c r="B243" s="121"/>
      <c r="D243" s="122" t="s">
        <v>74</v>
      </c>
      <c r="E243" s="123" t="s">
        <v>224</v>
      </c>
      <c r="F243" s="123" t="s">
        <v>225</v>
      </c>
      <c r="I243" s="124"/>
      <c r="J243" s="125">
        <f>BK243</f>
        <v>0</v>
      </c>
      <c r="L243" s="121"/>
      <c r="M243" s="126"/>
      <c r="P243" s="127">
        <f>P244</f>
        <v>0</v>
      </c>
      <c r="R243" s="127">
        <f>R244</f>
        <v>0</v>
      </c>
      <c r="T243" s="128">
        <f>T244</f>
        <v>0</v>
      </c>
      <c r="AR243" s="122" t="s">
        <v>85</v>
      </c>
      <c r="AT243" s="129" t="s">
        <v>74</v>
      </c>
      <c r="AU243" s="129" t="s">
        <v>75</v>
      </c>
      <c r="AY243" s="122" t="s">
        <v>124</v>
      </c>
      <c r="BK243" s="130">
        <f>BK244</f>
        <v>0</v>
      </c>
    </row>
    <row r="244" spans="2:65" s="11" customFormat="1" ht="22.8" customHeight="1">
      <c r="B244" s="121"/>
      <c r="D244" s="122" t="s">
        <v>74</v>
      </c>
      <c r="E244" s="131" t="s">
        <v>233</v>
      </c>
      <c r="F244" s="131" t="s">
        <v>234</v>
      </c>
      <c r="I244" s="124"/>
      <c r="J244" s="132">
        <f>BK244</f>
        <v>0</v>
      </c>
      <c r="L244" s="121"/>
      <c r="M244" s="126"/>
      <c r="P244" s="127">
        <f>SUM(P245:P246)</f>
        <v>0</v>
      </c>
      <c r="R244" s="127">
        <f>SUM(R245:R246)</f>
        <v>0</v>
      </c>
      <c r="T244" s="128">
        <f>SUM(T245:T246)</f>
        <v>0</v>
      </c>
      <c r="AR244" s="122" t="s">
        <v>85</v>
      </c>
      <c r="AT244" s="129" t="s">
        <v>74</v>
      </c>
      <c r="AU244" s="129" t="s">
        <v>83</v>
      </c>
      <c r="AY244" s="122" t="s">
        <v>124</v>
      </c>
      <c r="BK244" s="130">
        <f>SUM(BK245:BK246)</f>
        <v>0</v>
      </c>
    </row>
    <row r="245" spans="2:65" s="1" customFormat="1" ht="24.15" customHeight="1">
      <c r="B245" s="32"/>
      <c r="C245" s="133" t="s">
        <v>396</v>
      </c>
      <c r="D245" s="133" t="s">
        <v>126</v>
      </c>
      <c r="E245" s="134" t="s">
        <v>236</v>
      </c>
      <c r="F245" s="135" t="s">
        <v>237</v>
      </c>
      <c r="G245" s="136" t="s">
        <v>238</v>
      </c>
      <c r="H245" s="137">
        <v>1</v>
      </c>
      <c r="I245" s="138"/>
      <c r="J245" s="139">
        <f>ROUND(I245*H245,2)</f>
        <v>0</v>
      </c>
      <c r="K245" s="135" t="s">
        <v>1</v>
      </c>
      <c r="L245" s="32"/>
      <c r="M245" s="140" t="s">
        <v>1</v>
      </c>
      <c r="N245" s="141" t="s">
        <v>40</v>
      </c>
      <c r="P245" s="142">
        <f>O245*H245</f>
        <v>0</v>
      </c>
      <c r="Q245" s="142">
        <v>0</v>
      </c>
      <c r="R245" s="142">
        <f>Q245*H245</f>
        <v>0</v>
      </c>
      <c r="S245" s="142">
        <v>0</v>
      </c>
      <c r="T245" s="143">
        <f>S245*H245</f>
        <v>0</v>
      </c>
      <c r="AR245" s="144" t="s">
        <v>228</v>
      </c>
      <c r="AT245" s="144" t="s">
        <v>126</v>
      </c>
      <c r="AU245" s="144" t="s">
        <v>85</v>
      </c>
      <c r="AY245" s="17" t="s">
        <v>124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83</v>
      </c>
      <c r="BK245" s="145">
        <f>ROUND(I245*H245,2)</f>
        <v>0</v>
      </c>
      <c r="BL245" s="17" t="s">
        <v>228</v>
      </c>
      <c r="BM245" s="144" t="s">
        <v>397</v>
      </c>
    </row>
    <row r="246" spans="2:65" s="1" customFormat="1" ht="24.15" customHeight="1">
      <c r="B246" s="32"/>
      <c r="C246" s="133" t="s">
        <v>398</v>
      </c>
      <c r="D246" s="133" t="s">
        <v>126</v>
      </c>
      <c r="E246" s="134" t="s">
        <v>241</v>
      </c>
      <c r="F246" s="135" t="s">
        <v>242</v>
      </c>
      <c r="G246" s="136" t="s">
        <v>238</v>
      </c>
      <c r="H246" s="137">
        <v>1</v>
      </c>
      <c r="I246" s="138"/>
      <c r="J246" s="139">
        <f>ROUND(I246*H246,2)</f>
        <v>0</v>
      </c>
      <c r="K246" s="135" t="s">
        <v>1</v>
      </c>
      <c r="L246" s="32"/>
      <c r="M246" s="187" t="s">
        <v>1</v>
      </c>
      <c r="N246" s="188" t="s">
        <v>40</v>
      </c>
      <c r="O246" s="189"/>
      <c r="P246" s="190">
        <f>O246*H246</f>
        <v>0</v>
      </c>
      <c r="Q246" s="190">
        <v>0</v>
      </c>
      <c r="R246" s="190">
        <f>Q246*H246</f>
        <v>0</v>
      </c>
      <c r="S246" s="190">
        <v>0</v>
      </c>
      <c r="T246" s="191">
        <f>S246*H246</f>
        <v>0</v>
      </c>
      <c r="AR246" s="144" t="s">
        <v>228</v>
      </c>
      <c r="AT246" s="144" t="s">
        <v>126</v>
      </c>
      <c r="AU246" s="144" t="s">
        <v>85</v>
      </c>
      <c r="AY246" s="17" t="s">
        <v>124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83</v>
      </c>
      <c r="BK246" s="145">
        <f>ROUND(I246*H246,2)</f>
        <v>0</v>
      </c>
      <c r="BL246" s="17" t="s">
        <v>228</v>
      </c>
      <c r="BM246" s="144" t="s">
        <v>399</v>
      </c>
    </row>
    <row r="247" spans="2:65" s="1" customFormat="1" ht="6.9" customHeight="1">
      <c r="B247" s="44"/>
      <c r="C247" s="45"/>
      <c r="D247" s="45"/>
      <c r="E247" s="45"/>
      <c r="F247" s="45"/>
      <c r="G247" s="45"/>
      <c r="H247" s="45"/>
      <c r="I247" s="45"/>
      <c r="J247" s="45"/>
      <c r="K247" s="45"/>
      <c r="L247" s="32"/>
    </row>
  </sheetData>
  <sheetProtection algorithmName="SHA-512" hashValue="2Cv16A3ZFD4fNgdduoaxF1DdFm8AzjJ5RSNt2eMWthO7GL9AJQEKkotczmc6GGqtlhMioNsXM7dePQU6Yl7Aag==" saltValue="/X2M6RyFYEYwskr2QPwwts/fDq/VN6HMHEl9lM7becW/ZIgg7La1ikQJlEFGSNuJDZuau+FRiAwt86CTDgleZw==" spinCount="100000" sheet="1" objects="1" scenarios="1" formatColumns="0" formatRows="0" autoFilter="0"/>
  <autoFilter ref="C122:K246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94</v>
      </c>
      <c r="L4" s="20"/>
      <c r="M4" s="89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8" t="str">
        <f>'Rekapitulace stavby'!K6</f>
        <v>Stavební práce na pozemku - obec Vítězná, ppč 60 KÚ Kocléřov</v>
      </c>
      <c r="F7" s="239"/>
      <c r="G7" s="239"/>
      <c r="H7" s="239"/>
      <c r="L7" s="20"/>
    </row>
    <row r="8" spans="2:46" s="1" customFormat="1" ht="12" customHeight="1">
      <c r="B8" s="32"/>
      <c r="D8" s="27" t="s">
        <v>95</v>
      </c>
      <c r="L8" s="32"/>
    </row>
    <row r="9" spans="2:46" s="1" customFormat="1" ht="16.5" customHeight="1">
      <c r="B9" s="32"/>
      <c r="E9" s="219" t="s">
        <v>400</v>
      </c>
      <c r="F9" s="240"/>
      <c r="G9" s="240"/>
      <c r="H9" s="240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12. 6. 2024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03"/>
      <c r="G18" s="203"/>
      <c r="H18" s="203"/>
      <c r="I18" s="27" t="s">
        <v>27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27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90"/>
      <c r="E27" s="208" t="s">
        <v>1</v>
      </c>
      <c r="F27" s="208"/>
      <c r="G27" s="208"/>
      <c r="H27" s="208"/>
      <c r="L27" s="90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35</v>
      </c>
      <c r="J30" s="66">
        <f>ROUND(J120,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2">
        <f>ROUND((SUM(BE120:BE192)),  2)</f>
        <v>0</v>
      </c>
      <c r="I33" s="93">
        <v>0.21</v>
      </c>
      <c r="J33" s="92">
        <f>ROUND(((SUM(BE120:BE192))*I33),  2)</f>
        <v>0</v>
      </c>
      <c r="L33" s="32"/>
    </row>
    <row r="34" spans="2:12" s="1" customFormat="1" ht="14.4" customHeight="1">
      <c r="B34" s="32"/>
      <c r="E34" s="27" t="s">
        <v>41</v>
      </c>
      <c r="F34" s="92">
        <f>ROUND((SUM(BF120:BF192)),  2)</f>
        <v>0</v>
      </c>
      <c r="I34" s="93">
        <v>0.12</v>
      </c>
      <c r="J34" s="92">
        <f>ROUND(((SUM(BF120:BF192))*I34),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2">
        <f>ROUND((SUM(BG120:BG192)),  2)</f>
        <v>0</v>
      </c>
      <c r="I35" s="93">
        <v>0.21</v>
      </c>
      <c r="J35" s="92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2">
        <f>ROUND((SUM(BH120:BH192)),  2)</f>
        <v>0</v>
      </c>
      <c r="I36" s="93">
        <v>0.12</v>
      </c>
      <c r="J36" s="92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2">
        <f>ROUND((SUM(BI120:BI192)),  2)</f>
        <v>0</v>
      </c>
      <c r="I37" s="93">
        <v>0</v>
      </c>
      <c r="J37" s="92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4"/>
      <c r="D39" s="95" t="s">
        <v>45</v>
      </c>
      <c r="E39" s="57"/>
      <c r="F39" s="57"/>
      <c r="G39" s="96" t="s">
        <v>46</v>
      </c>
      <c r="H39" s="97" t="s">
        <v>47</v>
      </c>
      <c r="I39" s="57"/>
      <c r="J39" s="98">
        <f>SUM(J30:J37)</f>
        <v>0</v>
      </c>
      <c r="K39" s="99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100" t="s">
        <v>51</v>
      </c>
      <c r="G61" s="43" t="s">
        <v>50</v>
      </c>
      <c r="H61" s="34"/>
      <c r="I61" s="34"/>
      <c r="J61" s="101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100" t="s">
        <v>51</v>
      </c>
      <c r="G76" s="43" t="s">
        <v>50</v>
      </c>
      <c r="H76" s="34"/>
      <c r="I76" s="34"/>
      <c r="J76" s="101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97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8" t="str">
        <f>E7</f>
        <v>Stavební práce na pozemku - obec Vítězná, ppč 60 KÚ Kocléřov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95</v>
      </c>
      <c r="L86" s="32"/>
    </row>
    <row r="87" spans="2:47" s="1" customFormat="1" ht="16.5" customHeight="1">
      <c r="B87" s="32"/>
      <c r="E87" s="219" t="str">
        <f>E9</f>
        <v>00 - Přípravné zemní práce</v>
      </c>
      <c r="F87" s="240"/>
      <c r="G87" s="240"/>
      <c r="H87" s="240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12. 6. 2024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24</v>
      </c>
      <c r="F91" s="25" t="str">
        <f>E15</f>
        <v>manželé Nosálkovi</v>
      </c>
      <c r="I91" s="27" t="s">
        <v>30</v>
      </c>
      <c r="J91" s="30" t="str">
        <f>E21</f>
        <v xml:space="preserve"> </v>
      </c>
      <c r="L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32</v>
      </c>
      <c r="J92" s="30" t="str">
        <f>E24</f>
        <v>Propos Liberec 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98</v>
      </c>
      <c r="D94" s="94"/>
      <c r="E94" s="94"/>
      <c r="F94" s="94"/>
      <c r="G94" s="94"/>
      <c r="H94" s="94"/>
      <c r="I94" s="94"/>
      <c r="J94" s="103" t="s">
        <v>99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4" t="s">
        <v>100</v>
      </c>
      <c r="J96" s="66">
        <f>J120</f>
        <v>0</v>
      </c>
      <c r="L96" s="32"/>
      <c r="AU96" s="17" t="s">
        <v>101</v>
      </c>
    </row>
    <row r="97" spans="2:12" s="8" customFormat="1" ht="24.9" customHeight="1">
      <c r="B97" s="105"/>
      <c r="D97" s="106" t="s">
        <v>401</v>
      </c>
      <c r="E97" s="107"/>
      <c r="F97" s="107"/>
      <c r="G97" s="107"/>
      <c r="H97" s="107"/>
      <c r="I97" s="107"/>
      <c r="J97" s="108">
        <f>J121</f>
        <v>0</v>
      </c>
      <c r="L97" s="105"/>
    </row>
    <row r="98" spans="2:12" s="8" customFormat="1" ht="24.9" customHeight="1">
      <c r="B98" s="105"/>
      <c r="D98" s="106" t="s">
        <v>402</v>
      </c>
      <c r="E98" s="107"/>
      <c r="F98" s="107"/>
      <c r="G98" s="107"/>
      <c r="H98" s="107"/>
      <c r="I98" s="107"/>
      <c r="J98" s="108">
        <f>J139</f>
        <v>0</v>
      </c>
      <c r="L98" s="105"/>
    </row>
    <row r="99" spans="2:12" s="8" customFormat="1" ht="24.9" customHeight="1">
      <c r="B99" s="105"/>
      <c r="D99" s="106" t="s">
        <v>403</v>
      </c>
      <c r="E99" s="107"/>
      <c r="F99" s="107"/>
      <c r="G99" s="107"/>
      <c r="H99" s="107"/>
      <c r="I99" s="107"/>
      <c r="J99" s="108">
        <f>J154</f>
        <v>0</v>
      </c>
      <c r="L99" s="105"/>
    </row>
    <row r="100" spans="2:12" s="8" customFormat="1" ht="24.9" customHeight="1">
      <c r="B100" s="105"/>
      <c r="D100" s="106" t="s">
        <v>404</v>
      </c>
      <c r="E100" s="107"/>
      <c r="F100" s="107"/>
      <c r="G100" s="107"/>
      <c r="H100" s="107"/>
      <c r="I100" s="107"/>
      <c r="J100" s="108">
        <f>J190</f>
        <v>0</v>
      </c>
      <c r="L100" s="105"/>
    </row>
    <row r="101" spans="2:12" s="1" customFormat="1" ht="21.75" customHeight="1">
      <c r="B101" s="32"/>
      <c r="L101" s="32"/>
    </row>
    <row r="102" spans="2:12" s="1" customFormat="1" ht="6.9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" customHeight="1">
      <c r="B107" s="32"/>
      <c r="C107" s="21" t="s">
        <v>109</v>
      </c>
      <c r="L107" s="32"/>
    </row>
    <row r="108" spans="2:12" s="1" customFormat="1" ht="6.9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38" t="str">
        <f>E7</f>
        <v>Stavební práce na pozemku - obec Vítězná, ppč 60 KÚ Kocléřov</v>
      </c>
      <c r="F110" s="239"/>
      <c r="G110" s="239"/>
      <c r="H110" s="239"/>
      <c r="L110" s="32"/>
    </row>
    <row r="111" spans="2:12" s="1" customFormat="1" ht="12" customHeight="1">
      <c r="B111" s="32"/>
      <c r="C111" s="27" t="s">
        <v>95</v>
      </c>
      <c r="L111" s="32"/>
    </row>
    <row r="112" spans="2:12" s="1" customFormat="1" ht="16.5" customHeight="1">
      <c r="B112" s="32"/>
      <c r="E112" s="219" t="str">
        <f>E9</f>
        <v>00 - Přípravné zemní práce</v>
      </c>
      <c r="F112" s="240"/>
      <c r="G112" s="240"/>
      <c r="H112" s="240"/>
      <c r="L112" s="32"/>
    </row>
    <row r="113" spans="2:65" s="1" customFormat="1" ht="6.9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 xml:space="preserve"> </v>
      </c>
      <c r="I114" s="27" t="s">
        <v>22</v>
      </c>
      <c r="J114" s="52" t="str">
        <f>IF(J12="","",J12)</f>
        <v>12. 6. 2024</v>
      </c>
      <c r="L114" s="32"/>
    </row>
    <row r="115" spans="2:65" s="1" customFormat="1" ht="6.9" customHeight="1">
      <c r="B115" s="32"/>
      <c r="L115" s="32"/>
    </row>
    <row r="116" spans="2:65" s="1" customFormat="1" ht="15.15" customHeight="1">
      <c r="B116" s="32"/>
      <c r="C116" s="27" t="s">
        <v>24</v>
      </c>
      <c r="F116" s="25" t="str">
        <f>E15</f>
        <v>manželé Nosálkovi</v>
      </c>
      <c r="I116" s="27" t="s">
        <v>30</v>
      </c>
      <c r="J116" s="30" t="str">
        <f>E21</f>
        <v xml:space="preserve"> </v>
      </c>
      <c r="L116" s="32"/>
    </row>
    <row r="117" spans="2:65" s="1" customFormat="1" ht="15.15" customHeight="1">
      <c r="B117" s="32"/>
      <c r="C117" s="27" t="s">
        <v>28</v>
      </c>
      <c r="F117" s="25" t="str">
        <f>IF(E18="","",E18)</f>
        <v>Vyplň údaj</v>
      </c>
      <c r="I117" s="27" t="s">
        <v>32</v>
      </c>
      <c r="J117" s="30" t="str">
        <f>E24</f>
        <v>Propos Liberec s.r.o.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3"/>
      <c r="C119" s="114" t="s">
        <v>110</v>
      </c>
      <c r="D119" s="115" t="s">
        <v>60</v>
      </c>
      <c r="E119" s="115" t="s">
        <v>56</v>
      </c>
      <c r="F119" s="115" t="s">
        <v>57</v>
      </c>
      <c r="G119" s="115" t="s">
        <v>111</v>
      </c>
      <c r="H119" s="115" t="s">
        <v>112</v>
      </c>
      <c r="I119" s="115" t="s">
        <v>113</v>
      </c>
      <c r="J119" s="115" t="s">
        <v>99</v>
      </c>
      <c r="K119" s="116" t="s">
        <v>114</v>
      </c>
      <c r="L119" s="113"/>
      <c r="M119" s="59" t="s">
        <v>1</v>
      </c>
      <c r="N119" s="60" t="s">
        <v>39</v>
      </c>
      <c r="O119" s="60" t="s">
        <v>115</v>
      </c>
      <c r="P119" s="60" t="s">
        <v>116</v>
      </c>
      <c r="Q119" s="60" t="s">
        <v>117</v>
      </c>
      <c r="R119" s="60" t="s">
        <v>118</v>
      </c>
      <c r="S119" s="60" t="s">
        <v>119</v>
      </c>
      <c r="T119" s="61" t="s">
        <v>120</v>
      </c>
    </row>
    <row r="120" spans="2:65" s="1" customFormat="1" ht="22.8" customHeight="1">
      <c r="B120" s="32"/>
      <c r="C120" s="64" t="s">
        <v>121</v>
      </c>
      <c r="J120" s="117">
        <f>BK120</f>
        <v>0</v>
      </c>
      <c r="L120" s="32"/>
      <c r="M120" s="62"/>
      <c r="N120" s="53"/>
      <c r="O120" s="53"/>
      <c r="P120" s="118">
        <f>P121+P139+P154+P190</f>
        <v>0</v>
      </c>
      <c r="Q120" s="53"/>
      <c r="R120" s="118">
        <f>R121+R139+R154+R190</f>
        <v>27.751457500000001</v>
      </c>
      <c r="S120" s="53"/>
      <c r="T120" s="119">
        <f>T121+T139+T154+T190</f>
        <v>0</v>
      </c>
      <c r="AT120" s="17" t="s">
        <v>74</v>
      </c>
      <c r="AU120" s="17" t="s">
        <v>101</v>
      </c>
      <c r="BK120" s="120">
        <f>BK121+BK139+BK154+BK190</f>
        <v>0</v>
      </c>
    </row>
    <row r="121" spans="2:65" s="11" customFormat="1" ht="25.95" customHeight="1">
      <c r="B121" s="121"/>
      <c r="D121" s="122" t="s">
        <v>74</v>
      </c>
      <c r="E121" s="123" t="s">
        <v>199</v>
      </c>
      <c r="F121" s="123" t="s">
        <v>405</v>
      </c>
      <c r="I121" s="124"/>
      <c r="J121" s="125">
        <f>BK121</f>
        <v>0</v>
      </c>
      <c r="L121" s="121"/>
      <c r="M121" s="126"/>
      <c r="P121" s="127">
        <f>SUM(P122:P138)</f>
        <v>0</v>
      </c>
      <c r="R121" s="127">
        <f>SUM(R122:R138)</f>
        <v>10.437846400000002</v>
      </c>
      <c r="T121" s="128">
        <f>SUM(T122:T138)</f>
        <v>0</v>
      </c>
      <c r="AR121" s="122" t="s">
        <v>83</v>
      </c>
      <c r="AT121" s="129" t="s">
        <v>74</v>
      </c>
      <c r="AU121" s="129" t="s">
        <v>75</v>
      </c>
      <c r="AY121" s="122" t="s">
        <v>124</v>
      </c>
      <c r="BK121" s="130">
        <f>SUM(BK122:BK138)</f>
        <v>0</v>
      </c>
    </row>
    <row r="122" spans="2:65" s="1" customFormat="1" ht="24.15" customHeight="1">
      <c r="B122" s="32"/>
      <c r="C122" s="133" t="s">
        <v>83</v>
      </c>
      <c r="D122" s="133" t="s">
        <v>126</v>
      </c>
      <c r="E122" s="134" t="s">
        <v>406</v>
      </c>
      <c r="F122" s="135" t="s">
        <v>407</v>
      </c>
      <c r="G122" s="136" t="s">
        <v>154</v>
      </c>
      <c r="H122" s="137">
        <v>7.5</v>
      </c>
      <c r="I122" s="138"/>
      <c r="J122" s="139">
        <f>ROUND(I122*H122,2)</f>
        <v>0</v>
      </c>
      <c r="K122" s="135" t="s">
        <v>1</v>
      </c>
      <c r="L122" s="32"/>
      <c r="M122" s="140" t="s">
        <v>1</v>
      </c>
      <c r="N122" s="141" t="s">
        <v>40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130</v>
      </c>
      <c r="AT122" s="144" t="s">
        <v>126</v>
      </c>
      <c r="AU122" s="144" t="s">
        <v>83</v>
      </c>
      <c r="AY122" s="17" t="s">
        <v>124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7" t="s">
        <v>83</v>
      </c>
      <c r="BK122" s="145">
        <f>ROUND(I122*H122,2)</f>
        <v>0</v>
      </c>
      <c r="BL122" s="17" t="s">
        <v>130</v>
      </c>
      <c r="BM122" s="144" t="s">
        <v>408</v>
      </c>
    </row>
    <row r="123" spans="2:65" s="12" customFormat="1" ht="10.199999999999999">
      <c r="B123" s="146"/>
      <c r="D123" s="147" t="s">
        <v>132</v>
      </c>
      <c r="E123" s="148" t="s">
        <v>1</v>
      </c>
      <c r="F123" s="149" t="s">
        <v>409</v>
      </c>
      <c r="H123" s="148" t="s">
        <v>1</v>
      </c>
      <c r="I123" s="150"/>
      <c r="L123" s="146"/>
      <c r="M123" s="151"/>
      <c r="T123" s="152"/>
      <c r="AT123" s="148" t="s">
        <v>132</v>
      </c>
      <c r="AU123" s="148" t="s">
        <v>83</v>
      </c>
      <c r="AV123" s="12" t="s">
        <v>83</v>
      </c>
      <c r="AW123" s="12" t="s">
        <v>31</v>
      </c>
      <c r="AX123" s="12" t="s">
        <v>75</v>
      </c>
      <c r="AY123" s="148" t="s">
        <v>124</v>
      </c>
    </row>
    <row r="124" spans="2:65" s="13" customFormat="1" ht="10.199999999999999">
      <c r="B124" s="153"/>
      <c r="D124" s="147" t="s">
        <v>132</v>
      </c>
      <c r="E124" s="154" t="s">
        <v>1</v>
      </c>
      <c r="F124" s="155" t="s">
        <v>410</v>
      </c>
      <c r="H124" s="156">
        <v>7.5</v>
      </c>
      <c r="I124" s="157"/>
      <c r="L124" s="153"/>
      <c r="M124" s="158"/>
      <c r="T124" s="159"/>
      <c r="AT124" s="154" t="s">
        <v>132</v>
      </c>
      <c r="AU124" s="154" t="s">
        <v>83</v>
      </c>
      <c r="AV124" s="13" t="s">
        <v>85</v>
      </c>
      <c r="AW124" s="13" t="s">
        <v>31</v>
      </c>
      <c r="AX124" s="13" t="s">
        <v>75</v>
      </c>
      <c r="AY124" s="154" t="s">
        <v>124</v>
      </c>
    </row>
    <row r="125" spans="2:65" s="14" customFormat="1" ht="10.199999999999999">
      <c r="B125" s="160"/>
      <c r="D125" s="147" t="s">
        <v>132</v>
      </c>
      <c r="E125" s="161" t="s">
        <v>1</v>
      </c>
      <c r="F125" s="162" t="s">
        <v>135</v>
      </c>
      <c r="H125" s="163">
        <v>7.5</v>
      </c>
      <c r="I125" s="164"/>
      <c r="L125" s="160"/>
      <c r="M125" s="165"/>
      <c r="T125" s="166"/>
      <c r="AT125" s="161" t="s">
        <v>132</v>
      </c>
      <c r="AU125" s="161" t="s">
        <v>83</v>
      </c>
      <c r="AV125" s="14" t="s">
        <v>130</v>
      </c>
      <c r="AW125" s="14" t="s">
        <v>31</v>
      </c>
      <c r="AX125" s="14" t="s">
        <v>83</v>
      </c>
      <c r="AY125" s="161" t="s">
        <v>124</v>
      </c>
    </row>
    <row r="126" spans="2:65" s="1" customFormat="1" ht="37.799999999999997" customHeight="1">
      <c r="B126" s="32"/>
      <c r="C126" s="133" t="s">
        <v>85</v>
      </c>
      <c r="D126" s="133" t="s">
        <v>126</v>
      </c>
      <c r="E126" s="134" t="s">
        <v>274</v>
      </c>
      <c r="F126" s="135" t="s">
        <v>275</v>
      </c>
      <c r="G126" s="136" t="s">
        <v>154</v>
      </c>
      <c r="H126" s="137">
        <v>7.5</v>
      </c>
      <c r="I126" s="138"/>
      <c r="J126" s="139">
        <f>ROUND(I126*H126,2)</f>
        <v>0</v>
      </c>
      <c r="K126" s="135" t="s">
        <v>139</v>
      </c>
      <c r="L126" s="32"/>
      <c r="M126" s="140" t="s">
        <v>1</v>
      </c>
      <c r="N126" s="141" t="s">
        <v>40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130</v>
      </c>
      <c r="AT126" s="144" t="s">
        <v>126</v>
      </c>
      <c r="AU126" s="144" t="s">
        <v>83</v>
      </c>
      <c r="AY126" s="17" t="s">
        <v>124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83</v>
      </c>
      <c r="BK126" s="145">
        <f>ROUND(I126*H126,2)</f>
        <v>0</v>
      </c>
      <c r="BL126" s="17" t="s">
        <v>130</v>
      </c>
      <c r="BM126" s="144" t="s">
        <v>411</v>
      </c>
    </row>
    <row r="127" spans="2:65" s="12" customFormat="1" ht="10.199999999999999">
      <c r="B127" s="146"/>
      <c r="D127" s="147" t="s">
        <v>132</v>
      </c>
      <c r="E127" s="148" t="s">
        <v>1</v>
      </c>
      <c r="F127" s="149" t="s">
        <v>412</v>
      </c>
      <c r="H127" s="148" t="s">
        <v>1</v>
      </c>
      <c r="I127" s="150"/>
      <c r="L127" s="146"/>
      <c r="M127" s="151"/>
      <c r="T127" s="152"/>
      <c r="AT127" s="148" t="s">
        <v>132</v>
      </c>
      <c r="AU127" s="148" t="s">
        <v>83</v>
      </c>
      <c r="AV127" s="12" t="s">
        <v>83</v>
      </c>
      <c r="AW127" s="12" t="s">
        <v>31</v>
      </c>
      <c r="AX127" s="12" t="s">
        <v>75</v>
      </c>
      <c r="AY127" s="148" t="s">
        <v>124</v>
      </c>
    </row>
    <row r="128" spans="2:65" s="13" customFormat="1" ht="10.199999999999999">
      <c r="B128" s="153"/>
      <c r="D128" s="147" t="s">
        <v>132</v>
      </c>
      <c r="E128" s="154" t="s">
        <v>1</v>
      </c>
      <c r="F128" s="155" t="s">
        <v>413</v>
      </c>
      <c r="H128" s="156">
        <v>7.5</v>
      </c>
      <c r="I128" s="157"/>
      <c r="L128" s="153"/>
      <c r="M128" s="158"/>
      <c r="T128" s="159"/>
      <c r="AT128" s="154" t="s">
        <v>132</v>
      </c>
      <c r="AU128" s="154" t="s">
        <v>83</v>
      </c>
      <c r="AV128" s="13" t="s">
        <v>85</v>
      </c>
      <c r="AW128" s="13" t="s">
        <v>31</v>
      </c>
      <c r="AX128" s="13" t="s">
        <v>75</v>
      </c>
      <c r="AY128" s="154" t="s">
        <v>124</v>
      </c>
    </row>
    <row r="129" spans="2:65" s="14" customFormat="1" ht="10.199999999999999">
      <c r="B129" s="160"/>
      <c r="D129" s="147" t="s">
        <v>132</v>
      </c>
      <c r="E129" s="161" t="s">
        <v>1</v>
      </c>
      <c r="F129" s="162" t="s">
        <v>135</v>
      </c>
      <c r="H129" s="163">
        <v>7.5</v>
      </c>
      <c r="I129" s="164"/>
      <c r="L129" s="160"/>
      <c r="M129" s="165"/>
      <c r="T129" s="166"/>
      <c r="AT129" s="161" t="s">
        <v>132</v>
      </c>
      <c r="AU129" s="161" t="s">
        <v>83</v>
      </c>
      <c r="AV129" s="14" t="s">
        <v>130</v>
      </c>
      <c r="AW129" s="14" t="s">
        <v>31</v>
      </c>
      <c r="AX129" s="14" t="s">
        <v>83</v>
      </c>
      <c r="AY129" s="161" t="s">
        <v>124</v>
      </c>
    </row>
    <row r="130" spans="2:65" s="1" customFormat="1" ht="24.15" customHeight="1">
      <c r="B130" s="32"/>
      <c r="C130" s="133" t="s">
        <v>148</v>
      </c>
      <c r="D130" s="133" t="s">
        <v>126</v>
      </c>
      <c r="E130" s="134" t="s">
        <v>414</v>
      </c>
      <c r="F130" s="135" t="s">
        <v>415</v>
      </c>
      <c r="G130" s="136" t="s">
        <v>129</v>
      </c>
      <c r="H130" s="137">
        <v>30</v>
      </c>
      <c r="I130" s="138"/>
      <c r="J130" s="139">
        <f>ROUND(I130*H130,2)</f>
        <v>0</v>
      </c>
      <c r="K130" s="135" t="s">
        <v>139</v>
      </c>
      <c r="L130" s="32"/>
      <c r="M130" s="140" t="s">
        <v>1</v>
      </c>
      <c r="N130" s="141" t="s">
        <v>40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130</v>
      </c>
      <c r="AT130" s="144" t="s">
        <v>126</v>
      </c>
      <c r="AU130" s="144" t="s">
        <v>83</v>
      </c>
      <c r="AY130" s="17" t="s">
        <v>124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83</v>
      </c>
      <c r="BK130" s="145">
        <f>ROUND(I130*H130,2)</f>
        <v>0</v>
      </c>
      <c r="BL130" s="17" t="s">
        <v>130</v>
      </c>
      <c r="BM130" s="144" t="s">
        <v>416</v>
      </c>
    </row>
    <row r="131" spans="2:65" s="13" customFormat="1" ht="10.199999999999999">
      <c r="B131" s="153"/>
      <c r="D131" s="147" t="s">
        <v>132</v>
      </c>
      <c r="E131" s="154" t="s">
        <v>1</v>
      </c>
      <c r="F131" s="155" t="s">
        <v>417</v>
      </c>
      <c r="H131" s="156">
        <v>30</v>
      </c>
      <c r="I131" s="157"/>
      <c r="L131" s="153"/>
      <c r="M131" s="158"/>
      <c r="T131" s="159"/>
      <c r="AT131" s="154" t="s">
        <v>132</v>
      </c>
      <c r="AU131" s="154" t="s">
        <v>83</v>
      </c>
      <c r="AV131" s="13" t="s">
        <v>85</v>
      </c>
      <c r="AW131" s="13" t="s">
        <v>31</v>
      </c>
      <c r="AX131" s="13" t="s">
        <v>83</v>
      </c>
      <c r="AY131" s="154" t="s">
        <v>124</v>
      </c>
    </row>
    <row r="132" spans="2:65" s="1" customFormat="1" ht="24.15" customHeight="1">
      <c r="B132" s="32"/>
      <c r="C132" s="133" t="s">
        <v>130</v>
      </c>
      <c r="D132" s="133" t="s">
        <v>126</v>
      </c>
      <c r="E132" s="134" t="s">
        <v>418</v>
      </c>
      <c r="F132" s="135" t="s">
        <v>419</v>
      </c>
      <c r="G132" s="136" t="s">
        <v>129</v>
      </c>
      <c r="H132" s="137">
        <v>27</v>
      </c>
      <c r="I132" s="138"/>
      <c r="J132" s="139">
        <f>ROUND(I132*H132,2)</f>
        <v>0</v>
      </c>
      <c r="K132" s="135" t="s">
        <v>139</v>
      </c>
      <c r="L132" s="32"/>
      <c r="M132" s="140" t="s">
        <v>1</v>
      </c>
      <c r="N132" s="141" t="s">
        <v>40</v>
      </c>
      <c r="P132" s="142">
        <f>O132*H132</f>
        <v>0</v>
      </c>
      <c r="Q132" s="142">
        <v>1E-4</v>
      </c>
      <c r="R132" s="142">
        <f>Q132*H132</f>
        <v>2.7000000000000001E-3</v>
      </c>
      <c r="S132" s="142">
        <v>0</v>
      </c>
      <c r="T132" s="143">
        <f>S132*H132</f>
        <v>0</v>
      </c>
      <c r="AR132" s="144" t="s">
        <v>130</v>
      </c>
      <c r="AT132" s="144" t="s">
        <v>126</v>
      </c>
      <c r="AU132" s="144" t="s">
        <v>83</v>
      </c>
      <c r="AY132" s="17" t="s">
        <v>124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83</v>
      </c>
      <c r="BK132" s="145">
        <f>ROUND(I132*H132,2)</f>
        <v>0</v>
      </c>
      <c r="BL132" s="17" t="s">
        <v>130</v>
      </c>
      <c r="BM132" s="144" t="s">
        <v>420</v>
      </c>
    </row>
    <row r="133" spans="2:65" s="13" customFormat="1" ht="10.199999999999999">
      <c r="B133" s="153"/>
      <c r="D133" s="147" t="s">
        <v>132</v>
      </c>
      <c r="E133" s="154" t="s">
        <v>1</v>
      </c>
      <c r="F133" s="155" t="s">
        <v>421</v>
      </c>
      <c r="H133" s="156">
        <v>27</v>
      </c>
      <c r="I133" s="157"/>
      <c r="L133" s="153"/>
      <c r="M133" s="158"/>
      <c r="T133" s="159"/>
      <c r="AT133" s="154" t="s">
        <v>132</v>
      </c>
      <c r="AU133" s="154" t="s">
        <v>83</v>
      </c>
      <c r="AV133" s="13" t="s">
        <v>85</v>
      </c>
      <c r="AW133" s="13" t="s">
        <v>31</v>
      </c>
      <c r="AX133" s="13" t="s">
        <v>83</v>
      </c>
      <c r="AY133" s="154" t="s">
        <v>124</v>
      </c>
    </row>
    <row r="134" spans="2:65" s="1" customFormat="1" ht="24.15" customHeight="1">
      <c r="B134" s="32"/>
      <c r="C134" s="177" t="s">
        <v>170</v>
      </c>
      <c r="D134" s="177" t="s">
        <v>171</v>
      </c>
      <c r="E134" s="178" t="s">
        <v>422</v>
      </c>
      <c r="F134" s="179" t="s">
        <v>423</v>
      </c>
      <c r="G134" s="180" t="s">
        <v>129</v>
      </c>
      <c r="H134" s="181">
        <v>31.981999999999999</v>
      </c>
      <c r="I134" s="182"/>
      <c r="J134" s="183">
        <f>ROUND(I134*H134,2)</f>
        <v>0</v>
      </c>
      <c r="K134" s="179" t="s">
        <v>139</v>
      </c>
      <c r="L134" s="184"/>
      <c r="M134" s="185" t="s">
        <v>1</v>
      </c>
      <c r="N134" s="186" t="s">
        <v>40</v>
      </c>
      <c r="P134" s="142">
        <f>O134*H134</f>
        <v>0</v>
      </c>
      <c r="Q134" s="142">
        <v>2.0000000000000001E-4</v>
      </c>
      <c r="R134" s="142">
        <f>Q134*H134</f>
        <v>6.3964E-3</v>
      </c>
      <c r="S134" s="142">
        <v>0</v>
      </c>
      <c r="T134" s="143">
        <f>S134*H134</f>
        <v>0</v>
      </c>
      <c r="AR134" s="144" t="s">
        <v>174</v>
      </c>
      <c r="AT134" s="144" t="s">
        <v>171</v>
      </c>
      <c r="AU134" s="144" t="s">
        <v>83</v>
      </c>
      <c r="AY134" s="17" t="s">
        <v>124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83</v>
      </c>
      <c r="BK134" s="145">
        <f>ROUND(I134*H134,2)</f>
        <v>0</v>
      </c>
      <c r="BL134" s="17" t="s">
        <v>130</v>
      </c>
      <c r="BM134" s="144" t="s">
        <v>424</v>
      </c>
    </row>
    <row r="135" spans="2:65" s="13" customFormat="1" ht="10.199999999999999">
      <c r="B135" s="153"/>
      <c r="D135" s="147" t="s">
        <v>132</v>
      </c>
      <c r="E135" s="154" t="s">
        <v>1</v>
      </c>
      <c r="F135" s="155" t="s">
        <v>425</v>
      </c>
      <c r="H135" s="156">
        <v>31.981999999999999</v>
      </c>
      <c r="I135" s="157"/>
      <c r="L135" s="153"/>
      <c r="M135" s="158"/>
      <c r="T135" s="159"/>
      <c r="AT135" s="154" t="s">
        <v>132</v>
      </c>
      <c r="AU135" s="154" t="s">
        <v>83</v>
      </c>
      <c r="AV135" s="13" t="s">
        <v>85</v>
      </c>
      <c r="AW135" s="13" t="s">
        <v>31</v>
      </c>
      <c r="AX135" s="13" t="s">
        <v>83</v>
      </c>
      <c r="AY135" s="154" t="s">
        <v>124</v>
      </c>
    </row>
    <row r="136" spans="2:65" s="1" customFormat="1" ht="24.15" customHeight="1">
      <c r="B136" s="32"/>
      <c r="C136" s="133" t="s">
        <v>176</v>
      </c>
      <c r="D136" s="133" t="s">
        <v>126</v>
      </c>
      <c r="E136" s="134" t="s">
        <v>426</v>
      </c>
      <c r="F136" s="135" t="s">
        <v>427</v>
      </c>
      <c r="G136" s="136" t="s">
        <v>154</v>
      </c>
      <c r="H136" s="137">
        <v>5.4</v>
      </c>
      <c r="I136" s="138"/>
      <c r="J136" s="139">
        <f>ROUND(I136*H136,2)</f>
        <v>0</v>
      </c>
      <c r="K136" s="135" t="s">
        <v>139</v>
      </c>
      <c r="L136" s="32"/>
      <c r="M136" s="140" t="s">
        <v>1</v>
      </c>
      <c r="N136" s="141" t="s">
        <v>40</v>
      </c>
      <c r="P136" s="142">
        <f>O136*H136</f>
        <v>0</v>
      </c>
      <c r="Q136" s="142">
        <v>1.9312499999999999</v>
      </c>
      <c r="R136" s="142">
        <f>Q136*H136</f>
        <v>10.428750000000001</v>
      </c>
      <c r="S136" s="142">
        <v>0</v>
      </c>
      <c r="T136" s="143">
        <f>S136*H136</f>
        <v>0</v>
      </c>
      <c r="AR136" s="144" t="s">
        <v>130</v>
      </c>
      <c r="AT136" s="144" t="s">
        <v>126</v>
      </c>
      <c r="AU136" s="144" t="s">
        <v>83</v>
      </c>
      <c r="AY136" s="17" t="s">
        <v>124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83</v>
      </c>
      <c r="BK136" s="145">
        <f>ROUND(I136*H136,2)</f>
        <v>0</v>
      </c>
      <c r="BL136" s="17" t="s">
        <v>130</v>
      </c>
      <c r="BM136" s="144" t="s">
        <v>428</v>
      </c>
    </row>
    <row r="137" spans="2:65" s="13" customFormat="1" ht="10.199999999999999">
      <c r="B137" s="153"/>
      <c r="D137" s="147" t="s">
        <v>132</v>
      </c>
      <c r="E137" s="154" t="s">
        <v>1</v>
      </c>
      <c r="F137" s="155" t="s">
        <v>429</v>
      </c>
      <c r="H137" s="156">
        <v>5.4</v>
      </c>
      <c r="I137" s="157"/>
      <c r="L137" s="153"/>
      <c r="M137" s="158"/>
      <c r="T137" s="159"/>
      <c r="AT137" s="154" t="s">
        <v>132</v>
      </c>
      <c r="AU137" s="154" t="s">
        <v>83</v>
      </c>
      <c r="AV137" s="13" t="s">
        <v>85</v>
      </c>
      <c r="AW137" s="13" t="s">
        <v>31</v>
      </c>
      <c r="AX137" s="13" t="s">
        <v>83</v>
      </c>
      <c r="AY137" s="154" t="s">
        <v>124</v>
      </c>
    </row>
    <row r="138" spans="2:65" s="1" customFormat="1" ht="24.15" customHeight="1">
      <c r="B138" s="32"/>
      <c r="C138" s="133" t="s">
        <v>182</v>
      </c>
      <c r="D138" s="133" t="s">
        <v>126</v>
      </c>
      <c r="E138" s="134" t="s">
        <v>430</v>
      </c>
      <c r="F138" s="135" t="s">
        <v>431</v>
      </c>
      <c r="G138" s="136" t="s">
        <v>222</v>
      </c>
      <c r="H138" s="137">
        <v>10.438000000000001</v>
      </c>
      <c r="I138" s="138"/>
      <c r="J138" s="139">
        <f>ROUND(I138*H138,2)</f>
        <v>0</v>
      </c>
      <c r="K138" s="135" t="s">
        <v>1</v>
      </c>
      <c r="L138" s="32"/>
      <c r="M138" s="140" t="s">
        <v>1</v>
      </c>
      <c r="N138" s="14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130</v>
      </c>
      <c r="AT138" s="144" t="s">
        <v>126</v>
      </c>
      <c r="AU138" s="144" t="s">
        <v>83</v>
      </c>
      <c r="AY138" s="17" t="s">
        <v>124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7" t="s">
        <v>83</v>
      </c>
      <c r="BK138" s="145">
        <f>ROUND(I138*H138,2)</f>
        <v>0</v>
      </c>
      <c r="BL138" s="17" t="s">
        <v>130</v>
      </c>
      <c r="BM138" s="144" t="s">
        <v>432</v>
      </c>
    </row>
    <row r="139" spans="2:65" s="11" customFormat="1" ht="25.95" customHeight="1">
      <c r="B139" s="121"/>
      <c r="D139" s="122" t="s">
        <v>74</v>
      </c>
      <c r="E139" s="123" t="s">
        <v>8</v>
      </c>
      <c r="F139" s="123" t="s">
        <v>433</v>
      </c>
      <c r="I139" s="124"/>
      <c r="J139" s="125">
        <f>BK139</f>
        <v>0</v>
      </c>
      <c r="L139" s="121"/>
      <c r="M139" s="126"/>
      <c r="P139" s="127">
        <f>SUM(P140:P153)</f>
        <v>0</v>
      </c>
      <c r="R139" s="127">
        <f>SUM(R140:R153)</f>
        <v>0</v>
      </c>
      <c r="T139" s="128">
        <f>SUM(T140:T153)</f>
        <v>0</v>
      </c>
      <c r="AR139" s="122" t="s">
        <v>83</v>
      </c>
      <c r="AT139" s="129" t="s">
        <v>74</v>
      </c>
      <c r="AU139" s="129" t="s">
        <v>75</v>
      </c>
      <c r="AY139" s="122" t="s">
        <v>124</v>
      </c>
      <c r="BK139" s="130">
        <f>SUM(BK140:BK153)</f>
        <v>0</v>
      </c>
    </row>
    <row r="140" spans="2:65" s="1" customFormat="1" ht="33" customHeight="1">
      <c r="B140" s="32"/>
      <c r="C140" s="133" t="s">
        <v>174</v>
      </c>
      <c r="D140" s="133" t="s">
        <v>126</v>
      </c>
      <c r="E140" s="134" t="s">
        <v>434</v>
      </c>
      <c r="F140" s="135" t="s">
        <v>435</v>
      </c>
      <c r="G140" s="136" t="s">
        <v>154</v>
      </c>
      <c r="H140" s="137">
        <v>8.3580000000000005</v>
      </c>
      <c r="I140" s="138"/>
      <c r="J140" s="139">
        <f>ROUND(I140*H140,2)</f>
        <v>0</v>
      </c>
      <c r="K140" s="135" t="s">
        <v>1</v>
      </c>
      <c r="L140" s="32"/>
      <c r="M140" s="140" t="s">
        <v>1</v>
      </c>
      <c r="N140" s="141" t="s">
        <v>40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130</v>
      </c>
      <c r="AT140" s="144" t="s">
        <v>126</v>
      </c>
      <c r="AU140" s="144" t="s">
        <v>83</v>
      </c>
      <c r="AY140" s="17" t="s">
        <v>124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83</v>
      </c>
      <c r="BK140" s="145">
        <f>ROUND(I140*H140,2)</f>
        <v>0</v>
      </c>
      <c r="BL140" s="17" t="s">
        <v>130</v>
      </c>
      <c r="BM140" s="144" t="s">
        <v>436</v>
      </c>
    </row>
    <row r="141" spans="2:65" s="1" customFormat="1" ht="28.8">
      <c r="B141" s="32"/>
      <c r="D141" s="147" t="s">
        <v>141</v>
      </c>
      <c r="F141" s="167" t="s">
        <v>437</v>
      </c>
      <c r="I141" s="168"/>
      <c r="L141" s="32"/>
      <c r="M141" s="169"/>
      <c r="T141" s="56"/>
      <c r="AT141" s="17" t="s">
        <v>141</v>
      </c>
      <c r="AU141" s="17" t="s">
        <v>83</v>
      </c>
    </row>
    <row r="142" spans="2:65" s="12" customFormat="1" ht="10.199999999999999">
      <c r="B142" s="146"/>
      <c r="D142" s="147" t="s">
        <v>132</v>
      </c>
      <c r="E142" s="148" t="s">
        <v>1</v>
      </c>
      <c r="F142" s="149" t="s">
        <v>438</v>
      </c>
      <c r="H142" s="148" t="s">
        <v>1</v>
      </c>
      <c r="I142" s="150"/>
      <c r="L142" s="146"/>
      <c r="M142" s="151"/>
      <c r="T142" s="152"/>
      <c r="AT142" s="148" t="s">
        <v>132</v>
      </c>
      <c r="AU142" s="148" t="s">
        <v>83</v>
      </c>
      <c r="AV142" s="12" t="s">
        <v>83</v>
      </c>
      <c r="AW142" s="12" t="s">
        <v>31</v>
      </c>
      <c r="AX142" s="12" t="s">
        <v>75</v>
      </c>
      <c r="AY142" s="148" t="s">
        <v>124</v>
      </c>
    </row>
    <row r="143" spans="2:65" s="13" customFormat="1" ht="10.199999999999999">
      <c r="B143" s="153"/>
      <c r="D143" s="147" t="s">
        <v>132</v>
      </c>
      <c r="E143" s="154" t="s">
        <v>1</v>
      </c>
      <c r="F143" s="155" t="s">
        <v>439</v>
      </c>
      <c r="H143" s="156">
        <v>8.3580000000000005</v>
      </c>
      <c r="I143" s="157"/>
      <c r="L143" s="153"/>
      <c r="M143" s="158"/>
      <c r="T143" s="159"/>
      <c r="AT143" s="154" t="s">
        <v>132</v>
      </c>
      <c r="AU143" s="154" t="s">
        <v>83</v>
      </c>
      <c r="AV143" s="13" t="s">
        <v>85</v>
      </c>
      <c r="AW143" s="13" t="s">
        <v>31</v>
      </c>
      <c r="AX143" s="13" t="s">
        <v>75</v>
      </c>
      <c r="AY143" s="154" t="s">
        <v>124</v>
      </c>
    </row>
    <row r="144" spans="2:65" s="14" customFormat="1" ht="10.199999999999999">
      <c r="B144" s="160"/>
      <c r="D144" s="147" t="s">
        <v>132</v>
      </c>
      <c r="E144" s="161" t="s">
        <v>1</v>
      </c>
      <c r="F144" s="162" t="s">
        <v>135</v>
      </c>
      <c r="H144" s="163">
        <v>8.3580000000000005</v>
      </c>
      <c r="I144" s="164"/>
      <c r="L144" s="160"/>
      <c r="M144" s="165"/>
      <c r="T144" s="166"/>
      <c r="AT144" s="161" t="s">
        <v>132</v>
      </c>
      <c r="AU144" s="161" t="s">
        <v>83</v>
      </c>
      <c r="AV144" s="14" t="s">
        <v>130</v>
      </c>
      <c r="AW144" s="14" t="s">
        <v>31</v>
      </c>
      <c r="AX144" s="14" t="s">
        <v>83</v>
      </c>
      <c r="AY144" s="161" t="s">
        <v>124</v>
      </c>
    </row>
    <row r="145" spans="2:65" s="1" customFormat="1" ht="24.15" customHeight="1">
      <c r="B145" s="32"/>
      <c r="C145" s="133" t="s">
        <v>191</v>
      </c>
      <c r="D145" s="133" t="s">
        <v>126</v>
      </c>
      <c r="E145" s="134" t="s">
        <v>440</v>
      </c>
      <c r="F145" s="135" t="s">
        <v>441</v>
      </c>
      <c r="G145" s="136" t="s">
        <v>154</v>
      </c>
      <c r="H145" s="137">
        <v>1.758</v>
      </c>
      <c r="I145" s="138"/>
      <c r="J145" s="139">
        <f>ROUND(I145*H145,2)</f>
        <v>0</v>
      </c>
      <c r="K145" s="135" t="s">
        <v>1</v>
      </c>
      <c r="L145" s="32"/>
      <c r="M145" s="140" t="s">
        <v>1</v>
      </c>
      <c r="N145" s="141" t="s">
        <v>40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130</v>
      </c>
      <c r="AT145" s="144" t="s">
        <v>126</v>
      </c>
      <c r="AU145" s="144" t="s">
        <v>83</v>
      </c>
      <c r="AY145" s="17" t="s">
        <v>124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83</v>
      </c>
      <c r="BK145" s="145">
        <f>ROUND(I145*H145,2)</f>
        <v>0</v>
      </c>
      <c r="BL145" s="17" t="s">
        <v>130</v>
      </c>
      <c r="BM145" s="144" t="s">
        <v>442</v>
      </c>
    </row>
    <row r="146" spans="2:65" s="12" customFormat="1" ht="10.199999999999999">
      <c r="B146" s="146"/>
      <c r="D146" s="147" t="s">
        <v>132</v>
      </c>
      <c r="E146" s="148" t="s">
        <v>1</v>
      </c>
      <c r="F146" s="149" t="s">
        <v>443</v>
      </c>
      <c r="H146" s="148" t="s">
        <v>1</v>
      </c>
      <c r="I146" s="150"/>
      <c r="L146" s="146"/>
      <c r="M146" s="151"/>
      <c r="T146" s="152"/>
      <c r="AT146" s="148" t="s">
        <v>132</v>
      </c>
      <c r="AU146" s="148" t="s">
        <v>83</v>
      </c>
      <c r="AV146" s="12" t="s">
        <v>83</v>
      </c>
      <c r="AW146" s="12" t="s">
        <v>31</v>
      </c>
      <c r="AX146" s="12" t="s">
        <v>75</v>
      </c>
      <c r="AY146" s="148" t="s">
        <v>124</v>
      </c>
    </row>
    <row r="147" spans="2:65" s="13" customFormat="1" ht="10.199999999999999">
      <c r="B147" s="153"/>
      <c r="D147" s="147" t="s">
        <v>132</v>
      </c>
      <c r="E147" s="154" t="s">
        <v>1</v>
      </c>
      <c r="F147" s="155" t="s">
        <v>444</v>
      </c>
      <c r="H147" s="156">
        <v>1.256</v>
      </c>
      <c r="I147" s="157"/>
      <c r="L147" s="153"/>
      <c r="M147" s="158"/>
      <c r="T147" s="159"/>
      <c r="AT147" s="154" t="s">
        <v>132</v>
      </c>
      <c r="AU147" s="154" t="s">
        <v>83</v>
      </c>
      <c r="AV147" s="13" t="s">
        <v>85</v>
      </c>
      <c r="AW147" s="13" t="s">
        <v>31</v>
      </c>
      <c r="AX147" s="13" t="s">
        <v>75</v>
      </c>
      <c r="AY147" s="154" t="s">
        <v>124</v>
      </c>
    </row>
    <row r="148" spans="2:65" s="13" customFormat="1" ht="10.199999999999999">
      <c r="B148" s="153"/>
      <c r="D148" s="147" t="s">
        <v>132</v>
      </c>
      <c r="E148" s="154" t="s">
        <v>1</v>
      </c>
      <c r="F148" s="155" t="s">
        <v>445</v>
      </c>
      <c r="H148" s="156">
        <v>0.502</v>
      </c>
      <c r="I148" s="157"/>
      <c r="L148" s="153"/>
      <c r="M148" s="158"/>
      <c r="T148" s="159"/>
      <c r="AT148" s="154" t="s">
        <v>132</v>
      </c>
      <c r="AU148" s="154" t="s">
        <v>83</v>
      </c>
      <c r="AV148" s="13" t="s">
        <v>85</v>
      </c>
      <c r="AW148" s="13" t="s">
        <v>31</v>
      </c>
      <c r="AX148" s="13" t="s">
        <v>75</v>
      </c>
      <c r="AY148" s="154" t="s">
        <v>124</v>
      </c>
    </row>
    <row r="149" spans="2:65" s="14" customFormat="1" ht="10.199999999999999">
      <c r="B149" s="160"/>
      <c r="D149" s="147" t="s">
        <v>132</v>
      </c>
      <c r="E149" s="161" t="s">
        <v>1</v>
      </c>
      <c r="F149" s="162" t="s">
        <v>135</v>
      </c>
      <c r="H149" s="163">
        <v>1.758</v>
      </c>
      <c r="I149" s="164"/>
      <c r="L149" s="160"/>
      <c r="M149" s="165"/>
      <c r="T149" s="166"/>
      <c r="AT149" s="161" t="s">
        <v>132</v>
      </c>
      <c r="AU149" s="161" t="s">
        <v>83</v>
      </c>
      <c r="AV149" s="14" t="s">
        <v>130</v>
      </c>
      <c r="AW149" s="14" t="s">
        <v>31</v>
      </c>
      <c r="AX149" s="14" t="s">
        <v>83</v>
      </c>
      <c r="AY149" s="161" t="s">
        <v>124</v>
      </c>
    </row>
    <row r="150" spans="2:65" s="1" customFormat="1" ht="37.799999999999997" customHeight="1">
      <c r="B150" s="32"/>
      <c r="C150" s="133" t="s">
        <v>195</v>
      </c>
      <c r="D150" s="133" t="s">
        <v>126</v>
      </c>
      <c r="E150" s="134" t="s">
        <v>274</v>
      </c>
      <c r="F150" s="135" t="s">
        <v>275</v>
      </c>
      <c r="G150" s="136" t="s">
        <v>154</v>
      </c>
      <c r="H150" s="137">
        <v>10.116</v>
      </c>
      <c r="I150" s="138"/>
      <c r="J150" s="139">
        <f>ROUND(I150*H150,2)</f>
        <v>0</v>
      </c>
      <c r="K150" s="135" t="s">
        <v>139</v>
      </c>
      <c r="L150" s="32"/>
      <c r="M150" s="140" t="s">
        <v>1</v>
      </c>
      <c r="N150" s="141" t="s">
        <v>40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130</v>
      </c>
      <c r="AT150" s="144" t="s">
        <v>126</v>
      </c>
      <c r="AU150" s="144" t="s">
        <v>83</v>
      </c>
      <c r="AY150" s="17" t="s">
        <v>124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83</v>
      </c>
      <c r="BK150" s="145">
        <f>ROUND(I150*H150,2)</f>
        <v>0</v>
      </c>
      <c r="BL150" s="17" t="s">
        <v>130</v>
      </c>
      <c r="BM150" s="144" t="s">
        <v>446</v>
      </c>
    </row>
    <row r="151" spans="2:65" s="12" customFormat="1" ht="10.199999999999999">
      <c r="B151" s="146"/>
      <c r="D151" s="147" t="s">
        <v>132</v>
      </c>
      <c r="E151" s="148" t="s">
        <v>1</v>
      </c>
      <c r="F151" s="149" t="s">
        <v>412</v>
      </c>
      <c r="H151" s="148" t="s">
        <v>1</v>
      </c>
      <c r="I151" s="150"/>
      <c r="L151" s="146"/>
      <c r="M151" s="151"/>
      <c r="T151" s="152"/>
      <c r="AT151" s="148" t="s">
        <v>132</v>
      </c>
      <c r="AU151" s="148" t="s">
        <v>83</v>
      </c>
      <c r="AV151" s="12" t="s">
        <v>83</v>
      </c>
      <c r="AW151" s="12" t="s">
        <v>31</v>
      </c>
      <c r="AX151" s="12" t="s">
        <v>75</v>
      </c>
      <c r="AY151" s="148" t="s">
        <v>124</v>
      </c>
    </row>
    <row r="152" spans="2:65" s="13" customFormat="1" ht="10.199999999999999">
      <c r="B152" s="153"/>
      <c r="D152" s="147" t="s">
        <v>132</v>
      </c>
      <c r="E152" s="154" t="s">
        <v>1</v>
      </c>
      <c r="F152" s="155" t="s">
        <v>447</v>
      </c>
      <c r="H152" s="156">
        <v>10.116</v>
      </c>
      <c r="I152" s="157"/>
      <c r="L152" s="153"/>
      <c r="M152" s="158"/>
      <c r="T152" s="159"/>
      <c r="AT152" s="154" t="s">
        <v>132</v>
      </c>
      <c r="AU152" s="154" t="s">
        <v>83</v>
      </c>
      <c r="AV152" s="13" t="s">
        <v>85</v>
      </c>
      <c r="AW152" s="13" t="s">
        <v>31</v>
      </c>
      <c r="AX152" s="13" t="s">
        <v>75</v>
      </c>
      <c r="AY152" s="154" t="s">
        <v>124</v>
      </c>
    </row>
    <row r="153" spans="2:65" s="14" customFormat="1" ht="10.199999999999999">
      <c r="B153" s="160"/>
      <c r="D153" s="147" t="s">
        <v>132</v>
      </c>
      <c r="E153" s="161" t="s">
        <v>1</v>
      </c>
      <c r="F153" s="162" t="s">
        <v>135</v>
      </c>
      <c r="H153" s="163">
        <v>10.116</v>
      </c>
      <c r="I153" s="164"/>
      <c r="L153" s="160"/>
      <c r="M153" s="165"/>
      <c r="T153" s="166"/>
      <c r="AT153" s="161" t="s">
        <v>132</v>
      </c>
      <c r="AU153" s="161" t="s">
        <v>83</v>
      </c>
      <c r="AV153" s="14" t="s">
        <v>130</v>
      </c>
      <c r="AW153" s="14" t="s">
        <v>31</v>
      </c>
      <c r="AX153" s="14" t="s">
        <v>83</v>
      </c>
      <c r="AY153" s="161" t="s">
        <v>124</v>
      </c>
    </row>
    <row r="154" spans="2:65" s="11" customFormat="1" ht="25.95" customHeight="1">
      <c r="B154" s="121"/>
      <c r="D154" s="122" t="s">
        <v>74</v>
      </c>
      <c r="E154" s="123" t="s">
        <v>207</v>
      </c>
      <c r="F154" s="123" t="s">
        <v>448</v>
      </c>
      <c r="I154" s="124"/>
      <c r="J154" s="125">
        <f>BK154</f>
        <v>0</v>
      </c>
      <c r="L154" s="121"/>
      <c r="M154" s="126"/>
      <c r="P154" s="127">
        <f>SUM(P155:P189)</f>
        <v>0</v>
      </c>
      <c r="R154" s="127">
        <f>SUM(R155:R189)</f>
        <v>17.313611099999999</v>
      </c>
      <c r="T154" s="128">
        <f>SUM(T155:T189)</f>
        <v>0</v>
      </c>
      <c r="AR154" s="122" t="s">
        <v>83</v>
      </c>
      <c r="AT154" s="129" t="s">
        <v>74</v>
      </c>
      <c r="AU154" s="129" t="s">
        <v>75</v>
      </c>
      <c r="AY154" s="122" t="s">
        <v>124</v>
      </c>
      <c r="BK154" s="130">
        <f>SUM(BK155:BK189)</f>
        <v>0</v>
      </c>
    </row>
    <row r="155" spans="2:65" s="1" customFormat="1" ht="33" customHeight="1">
      <c r="B155" s="32"/>
      <c r="C155" s="133" t="s">
        <v>199</v>
      </c>
      <c r="D155" s="133" t="s">
        <v>126</v>
      </c>
      <c r="E155" s="134" t="s">
        <v>449</v>
      </c>
      <c r="F155" s="135" t="s">
        <v>450</v>
      </c>
      <c r="G155" s="136" t="s">
        <v>154</v>
      </c>
      <c r="H155" s="137">
        <v>0.7</v>
      </c>
      <c r="I155" s="138"/>
      <c r="J155" s="139">
        <f>ROUND(I155*H155,2)</f>
        <v>0</v>
      </c>
      <c r="K155" s="135" t="s">
        <v>139</v>
      </c>
      <c r="L155" s="32"/>
      <c r="M155" s="140" t="s">
        <v>1</v>
      </c>
      <c r="N155" s="141" t="s">
        <v>40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130</v>
      </c>
      <c r="AT155" s="144" t="s">
        <v>126</v>
      </c>
      <c r="AU155" s="144" t="s">
        <v>83</v>
      </c>
      <c r="AY155" s="17" t="s">
        <v>124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83</v>
      </c>
      <c r="BK155" s="145">
        <f>ROUND(I155*H155,2)</f>
        <v>0</v>
      </c>
      <c r="BL155" s="17" t="s">
        <v>130</v>
      </c>
      <c r="BM155" s="144" t="s">
        <v>451</v>
      </c>
    </row>
    <row r="156" spans="2:65" s="12" customFormat="1" ht="10.199999999999999">
      <c r="B156" s="146"/>
      <c r="D156" s="147" t="s">
        <v>132</v>
      </c>
      <c r="E156" s="148" t="s">
        <v>1</v>
      </c>
      <c r="F156" s="149" t="s">
        <v>452</v>
      </c>
      <c r="H156" s="148" t="s">
        <v>1</v>
      </c>
      <c r="I156" s="150"/>
      <c r="L156" s="146"/>
      <c r="M156" s="151"/>
      <c r="T156" s="152"/>
      <c r="AT156" s="148" t="s">
        <v>132</v>
      </c>
      <c r="AU156" s="148" t="s">
        <v>83</v>
      </c>
      <c r="AV156" s="12" t="s">
        <v>83</v>
      </c>
      <c r="AW156" s="12" t="s">
        <v>31</v>
      </c>
      <c r="AX156" s="12" t="s">
        <v>75</v>
      </c>
      <c r="AY156" s="148" t="s">
        <v>124</v>
      </c>
    </row>
    <row r="157" spans="2:65" s="13" customFormat="1" ht="10.199999999999999">
      <c r="B157" s="153"/>
      <c r="D157" s="147" t="s">
        <v>132</v>
      </c>
      <c r="E157" s="154" t="s">
        <v>1</v>
      </c>
      <c r="F157" s="155" t="s">
        <v>453</v>
      </c>
      <c r="H157" s="156">
        <v>0.7</v>
      </c>
      <c r="I157" s="157"/>
      <c r="L157" s="153"/>
      <c r="M157" s="158"/>
      <c r="T157" s="159"/>
      <c r="AT157" s="154" t="s">
        <v>132</v>
      </c>
      <c r="AU157" s="154" t="s">
        <v>83</v>
      </c>
      <c r="AV157" s="13" t="s">
        <v>85</v>
      </c>
      <c r="AW157" s="13" t="s">
        <v>31</v>
      </c>
      <c r="AX157" s="13" t="s">
        <v>75</v>
      </c>
      <c r="AY157" s="154" t="s">
        <v>124</v>
      </c>
    </row>
    <row r="158" spans="2:65" s="14" customFormat="1" ht="10.199999999999999">
      <c r="B158" s="160"/>
      <c r="D158" s="147" t="s">
        <v>132</v>
      </c>
      <c r="E158" s="161" t="s">
        <v>1</v>
      </c>
      <c r="F158" s="162" t="s">
        <v>135</v>
      </c>
      <c r="H158" s="163">
        <v>0.7</v>
      </c>
      <c r="I158" s="164"/>
      <c r="L158" s="160"/>
      <c r="M158" s="165"/>
      <c r="T158" s="166"/>
      <c r="AT158" s="161" t="s">
        <v>132</v>
      </c>
      <c r="AU158" s="161" t="s">
        <v>83</v>
      </c>
      <c r="AV158" s="14" t="s">
        <v>130</v>
      </c>
      <c r="AW158" s="14" t="s">
        <v>31</v>
      </c>
      <c r="AX158" s="14" t="s">
        <v>83</v>
      </c>
      <c r="AY158" s="161" t="s">
        <v>124</v>
      </c>
    </row>
    <row r="159" spans="2:65" s="1" customFormat="1" ht="24.15" customHeight="1">
      <c r="B159" s="32"/>
      <c r="C159" s="133" t="s">
        <v>8</v>
      </c>
      <c r="D159" s="133" t="s">
        <v>126</v>
      </c>
      <c r="E159" s="134" t="s">
        <v>406</v>
      </c>
      <c r="F159" s="135" t="s">
        <v>407</v>
      </c>
      <c r="G159" s="136" t="s">
        <v>154</v>
      </c>
      <c r="H159" s="137">
        <v>4.5</v>
      </c>
      <c r="I159" s="138"/>
      <c r="J159" s="139">
        <f>ROUND(I159*H159,2)</f>
        <v>0</v>
      </c>
      <c r="K159" s="135" t="s">
        <v>1</v>
      </c>
      <c r="L159" s="32"/>
      <c r="M159" s="140" t="s">
        <v>1</v>
      </c>
      <c r="N159" s="141" t="s">
        <v>40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130</v>
      </c>
      <c r="AT159" s="144" t="s">
        <v>126</v>
      </c>
      <c r="AU159" s="144" t="s">
        <v>83</v>
      </c>
      <c r="AY159" s="17" t="s">
        <v>124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83</v>
      </c>
      <c r="BK159" s="145">
        <f>ROUND(I159*H159,2)</f>
        <v>0</v>
      </c>
      <c r="BL159" s="17" t="s">
        <v>130</v>
      </c>
      <c r="BM159" s="144" t="s">
        <v>454</v>
      </c>
    </row>
    <row r="160" spans="2:65" s="12" customFormat="1" ht="10.199999999999999">
      <c r="B160" s="146"/>
      <c r="D160" s="147" t="s">
        <v>132</v>
      </c>
      <c r="E160" s="148" t="s">
        <v>1</v>
      </c>
      <c r="F160" s="149" t="s">
        <v>455</v>
      </c>
      <c r="H160" s="148" t="s">
        <v>1</v>
      </c>
      <c r="I160" s="150"/>
      <c r="L160" s="146"/>
      <c r="M160" s="151"/>
      <c r="T160" s="152"/>
      <c r="AT160" s="148" t="s">
        <v>132</v>
      </c>
      <c r="AU160" s="148" t="s">
        <v>83</v>
      </c>
      <c r="AV160" s="12" t="s">
        <v>83</v>
      </c>
      <c r="AW160" s="12" t="s">
        <v>31</v>
      </c>
      <c r="AX160" s="12" t="s">
        <v>75</v>
      </c>
      <c r="AY160" s="148" t="s">
        <v>124</v>
      </c>
    </row>
    <row r="161" spans="2:65" s="13" customFormat="1" ht="10.199999999999999">
      <c r="B161" s="153"/>
      <c r="D161" s="147" t="s">
        <v>132</v>
      </c>
      <c r="E161" s="154" t="s">
        <v>1</v>
      </c>
      <c r="F161" s="155" t="s">
        <v>456</v>
      </c>
      <c r="H161" s="156">
        <v>1.5</v>
      </c>
      <c r="I161" s="157"/>
      <c r="L161" s="153"/>
      <c r="M161" s="158"/>
      <c r="T161" s="159"/>
      <c r="AT161" s="154" t="s">
        <v>132</v>
      </c>
      <c r="AU161" s="154" t="s">
        <v>83</v>
      </c>
      <c r="AV161" s="13" t="s">
        <v>85</v>
      </c>
      <c r="AW161" s="13" t="s">
        <v>31</v>
      </c>
      <c r="AX161" s="13" t="s">
        <v>75</v>
      </c>
      <c r="AY161" s="154" t="s">
        <v>124</v>
      </c>
    </row>
    <row r="162" spans="2:65" s="13" customFormat="1" ht="10.199999999999999">
      <c r="B162" s="153"/>
      <c r="D162" s="147" t="s">
        <v>132</v>
      </c>
      <c r="E162" s="154" t="s">
        <v>1</v>
      </c>
      <c r="F162" s="155" t="s">
        <v>457</v>
      </c>
      <c r="H162" s="156">
        <v>3</v>
      </c>
      <c r="I162" s="157"/>
      <c r="L162" s="153"/>
      <c r="M162" s="158"/>
      <c r="T162" s="159"/>
      <c r="AT162" s="154" t="s">
        <v>132</v>
      </c>
      <c r="AU162" s="154" t="s">
        <v>83</v>
      </c>
      <c r="AV162" s="13" t="s">
        <v>85</v>
      </c>
      <c r="AW162" s="13" t="s">
        <v>31</v>
      </c>
      <c r="AX162" s="13" t="s">
        <v>75</v>
      </c>
      <c r="AY162" s="154" t="s">
        <v>124</v>
      </c>
    </row>
    <row r="163" spans="2:65" s="14" customFormat="1" ht="10.199999999999999">
      <c r="B163" s="160"/>
      <c r="D163" s="147" t="s">
        <v>132</v>
      </c>
      <c r="E163" s="161" t="s">
        <v>1</v>
      </c>
      <c r="F163" s="162" t="s">
        <v>135</v>
      </c>
      <c r="H163" s="163">
        <v>4.5</v>
      </c>
      <c r="I163" s="164"/>
      <c r="L163" s="160"/>
      <c r="M163" s="165"/>
      <c r="T163" s="166"/>
      <c r="AT163" s="161" t="s">
        <v>132</v>
      </c>
      <c r="AU163" s="161" t="s">
        <v>83</v>
      </c>
      <c r="AV163" s="14" t="s">
        <v>130</v>
      </c>
      <c r="AW163" s="14" t="s">
        <v>31</v>
      </c>
      <c r="AX163" s="14" t="s">
        <v>83</v>
      </c>
      <c r="AY163" s="161" t="s">
        <v>124</v>
      </c>
    </row>
    <row r="164" spans="2:65" s="1" customFormat="1" ht="37.799999999999997" customHeight="1">
      <c r="B164" s="32"/>
      <c r="C164" s="133" t="s">
        <v>207</v>
      </c>
      <c r="D164" s="133" t="s">
        <v>126</v>
      </c>
      <c r="E164" s="134" t="s">
        <v>274</v>
      </c>
      <c r="F164" s="135" t="s">
        <v>275</v>
      </c>
      <c r="G164" s="136" t="s">
        <v>154</v>
      </c>
      <c r="H164" s="137">
        <v>5.2</v>
      </c>
      <c r="I164" s="138"/>
      <c r="J164" s="139">
        <f>ROUND(I164*H164,2)</f>
        <v>0</v>
      </c>
      <c r="K164" s="135" t="s">
        <v>139</v>
      </c>
      <c r="L164" s="32"/>
      <c r="M164" s="140" t="s">
        <v>1</v>
      </c>
      <c r="N164" s="141" t="s">
        <v>40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130</v>
      </c>
      <c r="AT164" s="144" t="s">
        <v>126</v>
      </c>
      <c r="AU164" s="144" t="s">
        <v>83</v>
      </c>
      <c r="AY164" s="17" t="s">
        <v>124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83</v>
      </c>
      <c r="BK164" s="145">
        <f>ROUND(I164*H164,2)</f>
        <v>0</v>
      </c>
      <c r="BL164" s="17" t="s">
        <v>130</v>
      </c>
      <c r="BM164" s="144" t="s">
        <v>458</v>
      </c>
    </row>
    <row r="165" spans="2:65" s="12" customFormat="1" ht="10.199999999999999">
      <c r="B165" s="146"/>
      <c r="D165" s="147" t="s">
        <v>132</v>
      </c>
      <c r="E165" s="148" t="s">
        <v>1</v>
      </c>
      <c r="F165" s="149" t="s">
        <v>412</v>
      </c>
      <c r="H165" s="148" t="s">
        <v>1</v>
      </c>
      <c r="I165" s="150"/>
      <c r="L165" s="146"/>
      <c r="M165" s="151"/>
      <c r="T165" s="152"/>
      <c r="AT165" s="148" t="s">
        <v>132</v>
      </c>
      <c r="AU165" s="148" t="s">
        <v>83</v>
      </c>
      <c r="AV165" s="12" t="s">
        <v>83</v>
      </c>
      <c r="AW165" s="12" t="s">
        <v>31</v>
      </c>
      <c r="AX165" s="12" t="s">
        <v>75</v>
      </c>
      <c r="AY165" s="148" t="s">
        <v>124</v>
      </c>
    </row>
    <row r="166" spans="2:65" s="13" customFormat="1" ht="10.199999999999999">
      <c r="B166" s="153"/>
      <c r="D166" s="147" t="s">
        <v>132</v>
      </c>
      <c r="E166" s="154" t="s">
        <v>1</v>
      </c>
      <c r="F166" s="155" t="s">
        <v>459</v>
      </c>
      <c r="H166" s="156">
        <v>5.2</v>
      </c>
      <c r="I166" s="157"/>
      <c r="L166" s="153"/>
      <c r="M166" s="158"/>
      <c r="T166" s="159"/>
      <c r="AT166" s="154" t="s">
        <v>132</v>
      </c>
      <c r="AU166" s="154" t="s">
        <v>83</v>
      </c>
      <c r="AV166" s="13" t="s">
        <v>85</v>
      </c>
      <c r="AW166" s="13" t="s">
        <v>31</v>
      </c>
      <c r="AX166" s="13" t="s">
        <v>75</v>
      </c>
      <c r="AY166" s="154" t="s">
        <v>124</v>
      </c>
    </row>
    <row r="167" spans="2:65" s="14" customFormat="1" ht="10.199999999999999">
      <c r="B167" s="160"/>
      <c r="D167" s="147" t="s">
        <v>132</v>
      </c>
      <c r="E167" s="161" t="s">
        <v>1</v>
      </c>
      <c r="F167" s="162" t="s">
        <v>135</v>
      </c>
      <c r="H167" s="163">
        <v>5.2</v>
      </c>
      <c r="I167" s="164"/>
      <c r="L167" s="160"/>
      <c r="M167" s="165"/>
      <c r="T167" s="166"/>
      <c r="AT167" s="161" t="s">
        <v>132</v>
      </c>
      <c r="AU167" s="161" t="s">
        <v>83</v>
      </c>
      <c r="AV167" s="14" t="s">
        <v>130</v>
      </c>
      <c r="AW167" s="14" t="s">
        <v>31</v>
      </c>
      <c r="AX167" s="14" t="s">
        <v>83</v>
      </c>
      <c r="AY167" s="161" t="s">
        <v>124</v>
      </c>
    </row>
    <row r="168" spans="2:65" s="1" customFormat="1" ht="24.15" customHeight="1">
      <c r="B168" s="32"/>
      <c r="C168" s="133" t="s">
        <v>212</v>
      </c>
      <c r="D168" s="133" t="s">
        <v>126</v>
      </c>
      <c r="E168" s="134" t="s">
        <v>414</v>
      </c>
      <c r="F168" s="135" t="s">
        <v>415</v>
      </c>
      <c r="G168" s="136" t="s">
        <v>129</v>
      </c>
      <c r="H168" s="137">
        <v>15</v>
      </c>
      <c r="I168" s="138"/>
      <c r="J168" s="139">
        <f>ROUND(I168*H168,2)</f>
        <v>0</v>
      </c>
      <c r="K168" s="135" t="s">
        <v>139</v>
      </c>
      <c r="L168" s="32"/>
      <c r="M168" s="140" t="s">
        <v>1</v>
      </c>
      <c r="N168" s="141" t="s">
        <v>40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130</v>
      </c>
      <c r="AT168" s="144" t="s">
        <v>126</v>
      </c>
      <c r="AU168" s="144" t="s">
        <v>83</v>
      </c>
      <c r="AY168" s="17" t="s">
        <v>124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7" t="s">
        <v>83</v>
      </c>
      <c r="BK168" s="145">
        <f>ROUND(I168*H168,2)</f>
        <v>0</v>
      </c>
      <c r="BL168" s="17" t="s">
        <v>130</v>
      </c>
      <c r="BM168" s="144" t="s">
        <v>460</v>
      </c>
    </row>
    <row r="169" spans="2:65" s="13" customFormat="1" ht="10.199999999999999">
      <c r="B169" s="153"/>
      <c r="D169" s="147" t="s">
        <v>132</v>
      </c>
      <c r="E169" s="154" t="s">
        <v>1</v>
      </c>
      <c r="F169" s="155" t="s">
        <v>461</v>
      </c>
      <c r="H169" s="156">
        <v>15</v>
      </c>
      <c r="I169" s="157"/>
      <c r="L169" s="153"/>
      <c r="M169" s="158"/>
      <c r="T169" s="159"/>
      <c r="AT169" s="154" t="s">
        <v>132</v>
      </c>
      <c r="AU169" s="154" t="s">
        <v>83</v>
      </c>
      <c r="AV169" s="13" t="s">
        <v>85</v>
      </c>
      <c r="AW169" s="13" t="s">
        <v>31</v>
      </c>
      <c r="AX169" s="13" t="s">
        <v>83</v>
      </c>
      <c r="AY169" s="154" t="s">
        <v>124</v>
      </c>
    </row>
    <row r="170" spans="2:65" s="1" customFormat="1" ht="24.15" customHeight="1">
      <c r="B170" s="32"/>
      <c r="C170" s="133" t="s">
        <v>219</v>
      </c>
      <c r="D170" s="133" t="s">
        <v>126</v>
      </c>
      <c r="E170" s="134" t="s">
        <v>418</v>
      </c>
      <c r="F170" s="135" t="s">
        <v>419</v>
      </c>
      <c r="G170" s="136" t="s">
        <v>129</v>
      </c>
      <c r="H170" s="137">
        <v>15</v>
      </c>
      <c r="I170" s="138"/>
      <c r="J170" s="139">
        <f>ROUND(I170*H170,2)</f>
        <v>0</v>
      </c>
      <c r="K170" s="135" t="s">
        <v>139</v>
      </c>
      <c r="L170" s="32"/>
      <c r="M170" s="140" t="s">
        <v>1</v>
      </c>
      <c r="N170" s="141" t="s">
        <v>40</v>
      </c>
      <c r="P170" s="142">
        <f>O170*H170</f>
        <v>0</v>
      </c>
      <c r="Q170" s="142">
        <v>1E-4</v>
      </c>
      <c r="R170" s="142">
        <f>Q170*H170</f>
        <v>1.5E-3</v>
      </c>
      <c r="S170" s="142">
        <v>0</v>
      </c>
      <c r="T170" s="143">
        <f>S170*H170</f>
        <v>0</v>
      </c>
      <c r="AR170" s="144" t="s">
        <v>130</v>
      </c>
      <c r="AT170" s="144" t="s">
        <v>126</v>
      </c>
      <c r="AU170" s="144" t="s">
        <v>83</v>
      </c>
      <c r="AY170" s="17" t="s">
        <v>124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83</v>
      </c>
      <c r="BK170" s="145">
        <f>ROUND(I170*H170,2)</f>
        <v>0</v>
      </c>
      <c r="BL170" s="17" t="s">
        <v>130</v>
      </c>
      <c r="BM170" s="144" t="s">
        <v>462</v>
      </c>
    </row>
    <row r="171" spans="2:65" s="13" customFormat="1" ht="10.199999999999999">
      <c r="B171" s="153"/>
      <c r="D171" s="147" t="s">
        <v>132</v>
      </c>
      <c r="E171" s="154" t="s">
        <v>1</v>
      </c>
      <c r="F171" s="155" t="s">
        <v>461</v>
      </c>
      <c r="H171" s="156">
        <v>15</v>
      </c>
      <c r="I171" s="157"/>
      <c r="L171" s="153"/>
      <c r="M171" s="158"/>
      <c r="T171" s="159"/>
      <c r="AT171" s="154" t="s">
        <v>132</v>
      </c>
      <c r="AU171" s="154" t="s">
        <v>83</v>
      </c>
      <c r="AV171" s="13" t="s">
        <v>85</v>
      </c>
      <c r="AW171" s="13" t="s">
        <v>31</v>
      </c>
      <c r="AX171" s="13" t="s">
        <v>83</v>
      </c>
      <c r="AY171" s="154" t="s">
        <v>124</v>
      </c>
    </row>
    <row r="172" spans="2:65" s="1" customFormat="1" ht="24.15" customHeight="1">
      <c r="B172" s="32"/>
      <c r="C172" s="177" t="s">
        <v>228</v>
      </c>
      <c r="D172" s="177" t="s">
        <v>171</v>
      </c>
      <c r="E172" s="178" t="s">
        <v>422</v>
      </c>
      <c r="F172" s="179" t="s">
        <v>423</v>
      </c>
      <c r="G172" s="180" t="s">
        <v>129</v>
      </c>
      <c r="H172" s="181">
        <v>17.768000000000001</v>
      </c>
      <c r="I172" s="182"/>
      <c r="J172" s="183">
        <f>ROUND(I172*H172,2)</f>
        <v>0</v>
      </c>
      <c r="K172" s="179" t="s">
        <v>139</v>
      </c>
      <c r="L172" s="184"/>
      <c r="M172" s="185" t="s">
        <v>1</v>
      </c>
      <c r="N172" s="186" t="s">
        <v>40</v>
      </c>
      <c r="P172" s="142">
        <f>O172*H172</f>
        <v>0</v>
      </c>
      <c r="Q172" s="142">
        <v>2.0000000000000001E-4</v>
      </c>
      <c r="R172" s="142">
        <f>Q172*H172</f>
        <v>3.5536000000000005E-3</v>
      </c>
      <c r="S172" s="142">
        <v>0</v>
      </c>
      <c r="T172" s="143">
        <f>S172*H172</f>
        <v>0</v>
      </c>
      <c r="AR172" s="144" t="s">
        <v>174</v>
      </c>
      <c r="AT172" s="144" t="s">
        <v>171</v>
      </c>
      <c r="AU172" s="144" t="s">
        <v>83</v>
      </c>
      <c r="AY172" s="17" t="s">
        <v>124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83</v>
      </c>
      <c r="BK172" s="145">
        <f>ROUND(I172*H172,2)</f>
        <v>0</v>
      </c>
      <c r="BL172" s="17" t="s">
        <v>130</v>
      </c>
      <c r="BM172" s="144" t="s">
        <v>463</v>
      </c>
    </row>
    <row r="173" spans="2:65" s="13" customFormat="1" ht="10.199999999999999">
      <c r="B173" s="153"/>
      <c r="D173" s="147" t="s">
        <v>132</v>
      </c>
      <c r="E173" s="154" t="s">
        <v>1</v>
      </c>
      <c r="F173" s="155" t="s">
        <v>464</v>
      </c>
      <c r="H173" s="156">
        <v>17.768000000000001</v>
      </c>
      <c r="I173" s="157"/>
      <c r="L173" s="153"/>
      <c r="M173" s="158"/>
      <c r="T173" s="159"/>
      <c r="AT173" s="154" t="s">
        <v>132</v>
      </c>
      <c r="AU173" s="154" t="s">
        <v>83</v>
      </c>
      <c r="AV173" s="13" t="s">
        <v>85</v>
      </c>
      <c r="AW173" s="13" t="s">
        <v>31</v>
      </c>
      <c r="AX173" s="13" t="s">
        <v>83</v>
      </c>
      <c r="AY173" s="154" t="s">
        <v>124</v>
      </c>
    </row>
    <row r="174" spans="2:65" s="1" customFormat="1" ht="24.15" customHeight="1">
      <c r="B174" s="32"/>
      <c r="C174" s="133" t="s">
        <v>235</v>
      </c>
      <c r="D174" s="133" t="s">
        <v>126</v>
      </c>
      <c r="E174" s="134" t="s">
        <v>426</v>
      </c>
      <c r="F174" s="135" t="s">
        <v>427</v>
      </c>
      <c r="G174" s="136" t="s">
        <v>154</v>
      </c>
      <c r="H174" s="137">
        <v>6.75</v>
      </c>
      <c r="I174" s="138"/>
      <c r="J174" s="139">
        <f>ROUND(I174*H174,2)</f>
        <v>0</v>
      </c>
      <c r="K174" s="135" t="s">
        <v>139</v>
      </c>
      <c r="L174" s="32"/>
      <c r="M174" s="140" t="s">
        <v>1</v>
      </c>
      <c r="N174" s="141" t="s">
        <v>40</v>
      </c>
      <c r="P174" s="142">
        <f>O174*H174</f>
        <v>0</v>
      </c>
      <c r="Q174" s="142">
        <v>1.9312499999999999</v>
      </c>
      <c r="R174" s="142">
        <f>Q174*H174</f>
        <v>13.035937499999999</v>
      </c>
      <c r="S174" s="142">
        <v>0</v>
      </c>
      <c r="T174" s="143">
        <f>S174*H174</f>
        <v>0</v>
      </c>
      <c r="AR174" s="144" t="s">
        <v>130</v>
      </c>
      <c r="AT174" s="144" t="s">
        <v>126</v>
      </c>
      <c r="AU174" s="144" t="s">
        <v>83</v>
      </c>
      <c r="AY174" s="17" t="s">
        <v>124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83</v>
      </c>
      <c r="BK174" s="145">
        <f>ROUND(I174*H174,2)</f>
        <v>0</v>
      </c>
      <c r="BL174" s="17" t="s">
        <v>130</v>
      </c>
      <c r="BM174" s="144" t="s">
        <v>465</v>
      </c>
    </row>
    <row r="175" spans="2:65" s="12" customFormat="1" ht="10.199999999999999">
      <c r="B175" s="146"/>
      <c r="D175" s="147" t="s">
        <v>132</v>
      </c>
      <c r="E175" s="148" t="s">
        <v>1</v>
      </c>
      <c r="F175" s="149" t="s">
        <v>466</v>
      </c>
      <c r="H175" s="148" t="s">
        <v>1</v>
      </c>
      <c r="I175" s="150"/>
      <c r="L175" s="146"/>
      <c r="M175" s="151"/>
      <c r="T175" s="152"/>
      <c r="AT175" s="148" t="s">
        <v>132</v>
      </c>
      <c r="AU175" s="148" t="s">
        <v>83</v>
      </c>
      <c r="AV175" s="12" t="s">
        <v>83</v>
      </c>
      <c r="AW175" s="12" t="s">
        <v>31</v>
      </c>
      <c r="AX175" s="12" t="s">
        <v>75</v>
      </c>
      <c r="AY175" s="148" t="s">
        <v>124</v>
      </c>
    </row>
    <row r="176" spans="2:65" s="13" customFormat="1" ht="10.199999999999999">
      <c r="B176" s="153"/>
      <c r="D176" s="147" t="s">
        <v>132</v>
      </c>
      <c r="E176" s="154" t="s">
        <v>1</v>
      </c>
      <c r="F176" s="155" t="s">
        <v>467</v>
      </c>
      <c r="H176" s="156">
        <v>6.75</v>
      </c>
      <c r="I176" s="157"/>
      <c r="L176" s="153"/>
      <c r="M176" s="158"/>
      <c r="T176" s="159"/>
      <c r="AT176" s="154" t="s">
        <v>132</v>
      </c>
      <c r="AU176" s="154" t="s">
        <v>83</v>
      </c>
      <c r="AV176" s="13" t="s">
        <v>85</v>
      </c>
      <c r="AW176" s="13" t="s">
        <v>31</v>
      </c>
      <c r="AX176" s="13" t="s">
        <v>75</v>
      </c>
      <c r="AY176" s="154" t="s">
        <v>124</v>
      </c>
    </row>
    <row r="177" spans="2:65" s="14" customFormat="1" ht="10.199999999999999">
      <c r="B177" s="160"/>
      <c r="D177" s="147" t="s">
        <v>132</v>
      </c>
      <c r="E177" s="161" t="s">
        <v>1</v>
      </c>
      <c r="F177" s="162" t="s">
        <v>135</v>
      </c>
      <c r="H177" s="163">
        <v>6.75</v>
      </c>
      <c r="I177" s="164"/>
      <c r="L177" s="160"/>
      <c r="M177" s="165"/>
      <c r="T177" s="166"/>
      <c r="AT177" s="161" t="s">
        <v>132</v>
      </c>
      <c r="AU177" s="161" t="s">
        <v>83</v>
      </c>
      <c r="AV177" s="14" t="s">
        <v>130</v>
      </c>
      <c r="AW177" s="14" t="s">
        <v>31</v>
      </c>
      <c r="AX177" s="14" t="s">
        <v>83</v>
      </c>
      <c r="AY177" s="161" t="s">
        <v>124</v>
      </c>
    </row>
    <row r="178" spans="2:65" s="1" customFormat="1" ht="24.15" customHeight="1">
      <c r="B178" s="32"/>
      <c r="C178" s="133" t="s">
        <v>240</v>
      </c>
      <c r="D178" s="133" t="s">
        <v>126</v>
      </c>
      <c r="E178" s="134" t="s">
        <v>468</v>
      </c>
      <c r="F178" s="135" t="s">
        <v>469</v>
      </c>
      <c r="G178" s="136" t="s">
        <v>129</v>
      </c>
      <c r="H178" s="137">
        <v>12</v>
      </c>
      <c r="I178" s="138"/>
      <c r="J178" s="139">
        <f>ROUND(I178*H178,2)</f>
        <v>0</v>
      </c>
      <c r="K178" s="135" t="s">
        <v>139</v>
      </c>
      <c r="L178" s="32"/>
      <c r="M178" s="140" t="s">
        <v>1</v>
      </c>
      <c r="N178" s="141" t="s">
        <v>40</v>
      </c>
      <c r="P178" s="142">
        <f>O178*H178</f>
        <v>0</v>
      </c>
      <c r="Q178" s="142">
        <v>8.9219999999999994E-2</v>
      </c>
      <c r="R178" s="142">
        <f>Q178*H178</f>
        <v>1.07064</v>
      </c>
      <c r="S178" s="142">
        <v>0</v>
      </c>
      <c r="T178" s="143">
        <f>S178*H178</f>
        <v>0</v>
      </c>
      <c r="AR178" s="144" t="s">
        <v>130</v>
      </c>
      <c r="AT178" s="144" t="s">
        <v>126</v>
      </c>
      <c r="AU178" s="144" t="s">
        <v>83</v>
      </c>
      <c r="AY178" s="17" t="s">
        <v>124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83</v>
      </c>
      <c r="BK178" s="145">
        <f>ROUND(I178*H178,2)</f>
        <v>0</v>
      </c>
      <c r="BL178" s="17" t="s">
        <v>130</v>
      </c>
      <c r="BM178" s="144" t="s">
        <v>470</v>
      </c>
    </row>
    <row r="179" spans="2:65" s="12" customFormat="1" ht="10.199999999999999">
      <c r="B179" s="146"/>
      <c r="D179" s="147" t="s">
        <v>132</v>
      </c>
      <c r="E179" s="148" t="s">
        <v>1</v>
      </c>
      <c r="F179" s="149" t="s">
        <v>471</v>
      </c>
      <c r="H179" s="148" t="s">
        <v>1</v>
      </c>
      <c r="I179" s="150"/>
      <c r="L179" s="146"/>
      <c r="M179" s="151"/>
      <c r="T179" s="152"/>
      <c r="AT179" s="148" t="s">
        <v>132</v>
      </c>
      <c r="AU179" s="148" t="s">
        <v>83</v>
      </c>
      <c r="AV179" s="12" t="s">
        <v>83</v>
      </c>
      <c r="AW179" s="12" t="s">
        <v>31</v>
      </c>
      <c r="AX179" s="12" t="s">
        <v>75</v>
      </c>
      <c r="AY179" s="148" t="s">
        <v>124</v>
      </c>
    </row>
    <row r="180" spans="2:65" s="13" customFormat="1" ht="10.199999999999999">
      <c r="B180" s="153"/>
      <c r="D180" s="147" t="s">
        <v>132</v>
      </c>
      <c r="E180" s="154" t="s">
        <v>1</v>
      </c>
      <c r="F180" s="155" t="s">
        <v>472</v>
      </c>
      <c r="H180" s="156">
        <v>12</v>
      </c>
      <c r="I180" s="157"/>
      <c r="L180" s="153"/>
      <c r="M180" s="158"/>
      <c r="T180" s="159"/>
      <c r="AT180" s="154" t="s">
        <v>132</v>
      </c>
      <c r="AU180" s="154" t="s">
        <v>83</v>
      </c>
      <c r="AV180" s="13" t="s">
        <v>85</v>
      </c>
      <c r="AW180" s="13" t="s">
        <v>31</v>
      </c>
      <c r="AX180" s="13" t="s">
        <v>75</v>
      </c>
      <c r="AY180" s="154" t="s">
        <v>124</v>
      </c>
    </row>
    <row r="181" spans="2:65" s="14" customFormat="1" ht="10.199999999999999">
      <c r="B181" s="160"/>
      <c r="D181" s="147" t="s">
        <v>132</v>
      </c>
      <c r="E181" s="161" t="s">
        <v>1</v>
      </c>
      <c r="F181" s="162" t="s">
        <v>135</v>
      </c>
      <c r="H181" s="163">
        <v>12</v>
      </c>
      <c r="I181" s="164"/>
      <c r="L181" s="160"/>
      <c r="M181" s="165"/>
      <c r="T181" s="166"/>
      <c r="AT181" s="161" t="s">
        <v>132</v>
      </c>
      <c r="AU181" s="161" t="s">
        <v>83</v>
      </c>
      <c r="AV181" s="14" t="s">
        <v>130</v>
      </c>
      <c r="AW181" s="14" t="s">
        <v>31</v>
      </c>
      <c r="AX181" s="14" t="s">
        <v>83</v>
      </c>
      <c r="AY181" s="161" t="s">
        <v>124</v>
      </c>
    </row>
    <row r="182" spans="2:65" s="1" customFormat="1" ht="24.15" customHeight="1">
      <c r="B182" s="32"/>
      <c r="C182" s="177" t="s">
        <v>351</v>
      </c>
      <c r="D182" s="177" t="s">
        <v>171</v>
      </c>
      <c r="E182" s="178" t="s">
        <v>473</v>
      </c>
      <c r="F182" s="179" t="s">
        <v>474</v>
      </c>
      <c r="G182" s="180" t="s">
        <v>129</v>
      </c>
      <c r="H182" s="181">
        <v>12.36</v>
      </c>
      <c r="I182" s="182"/>
      <c r="J182" s="183">
        <f>ROUND(I182*H182,2)</f>
        <v>0</v>
      </c>
      <c r="K182" s="179" t="s">
        <v>139</v>
      </c>
      <c r="L182" s="184"/>
      <c r="M182" s="185" t="s">
        <v>1</v>
      </c>
      <c r="N182" s="186" t="s">
        <v>40</v>
      </c>
      <c r="P182" s="142">
        <f>O182*H182</f>
        <v>0</v>
      </c>
      <c r="Q182" s="142">
        <v>0.113</v>
      </c>
      <c r="R182" s="142">
        <f>Q182*H182</f>
        <v>1.3966799999999999</v>
      </c>
      <c r="S182" s="142">
        <v>0</v>
      </c>
      <c r="T182" s="143">
        <f>S182*H182</f>
        <v>0</v>
      </c>
      <c r="AR182" s="144" t="s">
        <v>174</v>
      </c>
      <c r="AT182" s="144" t="s">
        <v>171</v>
      </c>
      <c r="AU182" s="144" t="s">
        <v>83</v>
      </c>
      <c r="AY182" s="17" t="s">
        <v>124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83</v>
      </c>
      <c r="BK182" s="145">
        <f>ROUND(I182*H182,2)</f>
        <v>0</v>
      </c>
      <c r="BL182" s="17" t="s">
        <v>130</v>
      </c>
      <c r="BM182" s="144" t="s">
        <v>475</v>
      </c>
    </row>
    <row r="183" spans="2:65" s="13" customFormat="1" ht="10.199999999999999">
      <c r="B183" s="153"/>
      <c r="D183" s="147" t="s">
        <v>132</v>
      </c>
      <c r="E183" s="154" t="s">
        <v>1</v>
      </c>
      <c r="F183" s="155" t="s">
        <v>476</v>
      </c>
      <c r="H183" s="156">
        <v>12.36</v>
      </c>
      <c r="I183" s="157"/>
      <c r="L183" s="153"/>
      <c r="M183" s="158"/>
      <c r="T183" s="159"/>
      <c r="AT183" s="154" t="s">
        <v>132</v>
      </c>
      <c r="AU183" s="154" t="s">
        <v>83</v>
      </c>
      <c r="AV183" s="13" t="s">
        <v>85</v>
      </c>
      <c r="AW183" s="13" t="s">
        <v>31</v>
      </c>
      <c r="AX183" s="13" t="s">
        <v>83</v>
      </c>
      <c r="AY183" s="154" t="s">
        <v>124</v>
      </c>
    </row>
    <row r="184" spans="2:65" s="1" customFormat="1" ht="24.15" customHeight="1">
      <c r="B184" s="32"/>
      <c r="C184" s="133" t="s">
        <v>356</v>
      </c>
      <c r="D184" s="133" t="s">
        <v>126</v>
      </c>
      <c r="E184" s="134" t="s">
        <v>477</v>
      </c>
      <c r="F184" s="135" t="s">
        <v>478</v>
      </c>
      <c r="G184" s="136" t="s">
        <v>138</v>
      </c>
      <c r="H184" s="137">
        <v>14</v>
      </c>
      <c r="I184" s="138"/>
      <c r="J184" s="139">
        <f>ROUND(I184*H184,2)</f>
        <v>0</v>
      </c>
      <c r="K184" s="135" t="s">
        <v>139</v>
      </c>
      <c r="L184" s="32"/>
      <c r="M184" s="140" t="s">
        <v>1</v>
      </c>
      <c r="N184" s="141" t="s">
        <v>40</v>
      </c>
      <c r="P184" s="142">
        <f>O184*H184</f>
        <v>0</v>
      </c>
      <c r="Q184" s="142">
        <v>0.10095</v>
      </c>
      <c r="R184" s="142">
        <f>Q184*H184</f>
        <v>1.4133</v>
      </c>
      <c r="S184" s="142">
        <v>0</v>
      </c>
      <c r="T184" s="143">
        <f>S184*H184</f>
        <v>0</v>
      </c>
      <c r="AR184" s="144" t="s">
        <v>130</v>
      </c>
      <c r="AT184" s="144" t="s">
        <v>126</v>
      </c>
      <c r="AU184" s="144" t="s">
        <v>83</v>
      </c>
      <c r="AY184" s="17" t="s">
        <v>124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83</v>
      </c>
      <c r="BK184" s="145">
        <f>ROUND(I184*H184,2)</f>
        <v>0</v>
      </c>
      <c r="BL184" s="17" t="s">
        <v>130</v>
      </c>
      <c r="BM184" s="144" t="s">
        <v>479</v>
      </c>
    </row>
    <row r="185" spans="2:65" s="12" customFormat="1" ht="10.199999999999999">
      <c r="B185" s="146"/>
      <c r="D185" s="147" t="s">
        <v>132</v>
      </c>
      <c r="E185" s="148" t="s">
        <v>1</v>
      </c>
      <c r="F185" s="149" t="s">
        <v>480</v>
      </c>
      <c r="H185" s="148" t="s">
        <v>1</v>
      </c>
      <c r="I185" s="150"/>
      <c r="L185" s="146"/>
      <c r="M185" s="151"/>
      <c r="T185" s="152"/>
      <c r="AT185" s="148" t="s">
        <v>132</v>
      </c>
      <c r="AU185" s="148" t="s">
        <v>83</v>
      </c>
      <c r="AV185" s="12" t="s">
        <v>83</v>
      </c>
      <c r="AW185" s="12" t="s">
        <v>31</v>
      </c>
      <c r="AX185" s="12" t="s">
        <v>75</v>
      </c>
      <c r="AY185" s="148" t="s">
        <v>124</v>
      </c>
    </row>
    <row r="186" spans="2:65" s="13" customFormat="1" ht="10.199999999999999">
      <c r="B186" s="153"/>
      <c r="D186" s="147" t="s">
        <v>132</v>
      </c>
      <c r="E186" s="154" t="s">
        <v>1</v>
      </c>
      <c r="F186" s="155" t="s">
        <v>481</v>
      </c>
      <c r="H186" s="156">
        <v>14</v>
      </c>
      <c r="I186" s="157"/>
      <c r="L186" s="153"/>
      <c r="M186" s="158"/>
      <c r="T186" s="159"/>
      <c r="AT186" s="154" t="s">
        <v>132</v>
      </c>
      <c r="AU186" s="154" t="s">
        <v>83</v>
      </c>
      <c r="AV186" s="13" t="s">
        <v>85</v>
      </c>
      <c r="AW186" s="13" t="s">
        <v>31</v>
      </c>
      <c r="AX186" s="13" t="s">
        <v>75</v>
      </c>
      <c r="AY186" s="154" t="s">
        <v>124</v>
      </c>
    </row>
    <row r="187" spans="2:65" s="14" customFormat="1" ht="10.199999999999999">
      <c r="B187" s="160"/>
      <c r="D187" s="147" t="s">
        <v>132</v>
      </c>
      <c r="E187" s="161" t="s">
        <v>1</v>
      </c>
      <c r="F187" s="162" t="s">
        <v>135</v>
      </c>
      <c r="H187" s="163">
        <v>14</v>
      </c>
      <c r="I187" s="164"/>
      <c r="L187" s="160"/>
      <c r="M187" s="165"/>
      <c r="T187" s="166"/>
      <c r="AT187" s="161" t="s">
        <v>132</v>
      </c>
      <c r="AU187" s="161" t="s">
        <v>83</v>
      </c>
      <c r="AV187" s="14" t="s">
        <v>130</v>
      </c>
      <c r="AW187" s="14" t="s">
        <v>31</v>
      </c>
      <c r="AX187" s="14" t="s">
        <v>83</v>
      </c>
      <c r="AY187" s="161" t="s">
        <v>124</v>
      </c>
    </row>
    <row r="188" spans="2:65" s="1" customFormat="1" ht="16.5" customHeight="1">
      <c r="B188" s="32"/>
      <c r="C188" s="177" t="s">
        <v>7</v>
      </c>
      <c r="D188" s="177" t="s">
        <v>171</v>
      </c>
      <c r="E188" s="178" t="s">
        <v>482</v>
      </c>
      <c r="F188" s="179" t="s">
        <v>483</v>
      </c>
      <c r="G188" s="180" t="s">
        <v>138</v>
      </c>
      <c r="H188" s="181">
        <v>14</v>
      </c>
      <c r="I188" s="182"/>
      <c r="J188" s="183">
        <f>ROUND(I188*H188,2)</f>
        <v>0</v>
      </c>
      <c r="K188" s="179" t="s">
        <v>139</v>
      </c>
      <c r="L188" s="184"/>
      <c r="M188" s="185" t="s">
        <v>1</v>
      </c>
      <c r="N188" s="186" t="s">
        <v>40</v>
      </c>
      <c r="P188" s="142">
        <f>O188*H188</f>
        <v>0</v>
      </c>
      <c r="Q188" s="142">
        <v>2.8000000000000001E-2</v>
      </c>
      <c r="R188" s="142">
        <f>Q188*H188</f>
        <v>0.39200000000000002</v>
      </c>
      <c r="S188" s="142">
        <v>0</v>
      </c>
      <c r="T188" s="143">
        <f>S188*H188</f>
        <v>0</v>
      </c>
      <c r="AR188" s="144" t="s">
        <v>174</v>
      </c>
      <c r="AT188" s="144" t="s">
        <v>171</v>
      </c>
      <c r="AU188" s="144" t="s">
        <v>83</v>
      </c>
      <c r="AY188" s="17" t="s">
        <v>124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83</v>
      </c>
      <c r="BK188" s="145">
        <f>ROUND(I188*H188,2)</f>
        <v>0</v>
      </c>
      <c r="BL188" s="17" t="s">
        <v>130</v>
      </c>
      <c r="BM188" s="144" t="s">
        <v>484</v>
      </c>
    </row>
    <row r="189" spans="2:65" s="1" customFormat="1" ht="24.15" customHeight="1">
      <c r="B189" s="32"/>
      <c r="C189" s="133" t="s">
        <v>365</v>
      </c>
      <c r="D189" s="133" t="s">
        <v>126</v>
      </c>
      <c r="E189" s="134" t="s">
        <v>430</v>
      </c>
      <c r="F189" s="135" t="s">
        <v>431</v>
      </c>
      <c r="G189" s="136" t="s">
        <v>222</v>
      </c>
      <c r="H189" s="137">
        <v>17.314</v>
      </c>
      <c r="I189" s="138"/>
      <c r="J189" s="139">
        <f>ROUND(I189*H189,2)</f>
        <v>0</v>
      </c>
      <c r="K189" s="135" t="s">
        <v>1</v>
      </c>
      <c r="L189" s="32"/>
      <c r="M189" s="140" t="s">
        <v>1</v>
      </c>
      <c r="N189" s="141" t="s">
        <v>40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130</v>
      </c>
      <c r="AT189" s="144" t="s">
        <v>126</v>
      </c>
      <c r="AU189" s="144" t="s">
        <v>83</v>
      </c>
      <c r="AY189" s="17" t="s">
        <v>124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7" t="s">
        <v>83</v>
      </c>
      <c r="BK189" s="145">
        <f>ROUND(I189*H189,2)</f>
        <v>0</v>
      </c>
      <c r="BL189" s="17" t="s">
        <v>130</v>
      </c>
      <c r="BM189" s="144" t="s">
        <v>485</v>
      </c>
    </row>
    <row r="190" spans="2:65" s="11" customFormat="1" ht="25.95" customHeight="1">
      <c r="B190" s="121"/>
      <c r="D190" s="122" t="s">
        <v>74</v>
      </c>
      <c r="E190" s="123" t="s">
        <v>233</v>
      </c>
      <c r="F190" s="123" t="s">
        <v>486</v>
      </c>
      <c r="I190" s="124"/>
      <c r="J190" s="125">
        <f>BK190</f>
        <v>0</v>
      </c>
      <c r="L190" s="121"/>
      <c r="M190" s="126"/>
      <c r="P190" s="127">
        <f>SUM(P191:P192)</f>
        <v>0</v>
      </c>
      <c r="R190" s="127">
        <f>SUM(R191:R192)</f>
        <v>0</v>
      </c>
      <c r="T190" s="128">
        <f>SUM(T191:T192)</f>
        <v>0</v>
      </c>
      <c r="AR190" s="122" t="s">
        <v>85</v>
      </c>
      <c r="AT190" s="129" t="s">
        <v>74</v>
      </c>
      <c r="AU190" s="129" t="s">
        <v>75</v>
      </c>
      <c r="AY190" s="122" t="s">
        <v>124</v>
      </c>
      <c r="BK190" s="130">
        <f>SUM(BK191:BK192)</f>
        <v>0</v>
      </c>
    </row>
    <row r="191" spans="2:65" s="1" customFormat="1" ht="24.15" customHeight="1">
      <c r="B191" s="32"/>
      <c r="C191" s="133" t="s">
        <v>370</v>
      </c>
      <c r="D191" s="133" t="s">
        <v>126</v>
      </c>
      <c r="E191" s="134" t="s">
        <v>236</v>
      </c>
      <c r="F191" s="135" t="s">
        <v>237</v>
      </c>
      <c r="G191" s="136" t="s">
        <v>238</v>
      </c>
      <c r="H191" s="137">
        <v>1</v>
      </c>
      <c r="I191" s="138"/>
      <c r="J191" s="139">
        <f>ROUND(I191*H191,2)</f>
        <v>0</v>
      </c>
      <c r="K191" s="135" t="s">
        <v>1</v>
      </c>
      <c r="L191" s="32"/>
      <c r="M191" s="140" t="s">
        <v>1</v>
      </c>
      <c r="N191" s="141" t="s">
        <v>40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228</v>
      </c>
      <c r="AT191" s="144" t="s">
        <v>126</v>
      </c>
      <c r="AU191" s="144" t="s">
        <v>83</v>
      </c>
      <c r="AY191" s="17" t="s">
        <v>124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83</v>
      </c>
      <c r="BK191" s="145">
        <f>ROUND(I191*H191,2)</f>
        <v>0</v>
      </c>
      <c r="BL191" s="17" t="s">
        <v>228</v>
      </c>
      <c r="BM191" s="144" t="s">
        <v>487</v>
      </c>
    </row>
    <row r="192" spans="2:65" s="1" customFormat="1" ht="24.15" customHeight="1">
      <c r="B192" s="32"/>
      <c r="C192" s="133" t="s">
        <v>375</v>
      </c>
      <c r="D192" s="133" t="s">
        <v>126</v>
      </c>
      <c r="E192" s="134" t="s">
        <v>241</v>
      </c>
      <c r="F192" s="135" t="s">
        <v>242</v>
      </c>
      <c r="G192" s="136" t="s">
        <v>238</v>
      </c>
      <c r="H192" s="137">
        <v>1</v>
      </c>
      <c r="I192" s="138"/>
      <c r="J192" s="139">
        <f>ROUND(I192*H192,2)</f>
        <v>0</v>
      </c>
      <c r="K192" s="135" t="s">
        <v>1</v>
      </c>
      <c r="L192" s="32"/>
      <c r="M192" s="187" t="s">
        <v>1</v>
      </c>
      <c r="N192" s="188" t="s">
        <v>40</v>
      </c>
      <c r="O192" s="189"/>
      <c r="P192" s="190">
        <f>O192*H192</f>
        <v>0</v>
      </c>
      <c r="Q192" s="190">
        <v>0</v>
      </c>
      <c r="R192" s="190">
        <f>Q192*H192</f>
        <v>0</v>
      </c>
      <c r="S192" s="190">
        <v>0</v>
      </c>
      <c r="T192" s="191">
        <f>S192*H192</f>
        <v>0</v>
      </c>
      <c r="AR192" s="144" t="s">
        <v>228</v>
      </c>
      <c r="AT192" s="144" t="s">
        <v>126</v>
      </c>
      <c r="AU192" s="144" t="s">
        <v>83</v>
      </c>
      <c r="AY192" s="17" t="s">
        <v>124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83</v>
      </c>
      <c r="BK192" s="145">
        <f>ROUND(I192*H192,2)</f>
        <v>0</v>
      </c>
      <c r="BL192" s="17" t="s">
        <v>228</v>
      </c>
      <c r="BM192" s="144" t="s">
        <v>488</v>
      </c>
    </row>
    <row r="193" spans="2:12" s="1" customFormat="1" ht="6.9" customHeight="1">
      <c r="B193" s="44"/>
      <c r="C193" s="45"/>
      <c r="D193" s="45"/>
      <c r="E193" s="45"/>
      <c r="F193" s="45"/>
      <c r="G193" s="45"/>
      <c r="H193" s="45"/>
      <c r="I193" s="45"/>
      <c r="J193" s="45"/>
      <c r="K193" s="45"/>
      <c r="L193" s="32"/>
    </row>
  </sheetData>
  <sheetProtection algorithmName="SHA-512" hashValue="F+OaGbld37ebgvo0epiAAHWSEk+hC2PtK+U/CJQ9BuYhXJYYDEJHYEMf0tHmRo/oiUFsse0S+buMiYM7Jj3zGw==" saltValue="rVK8kt9fSlPcbmBA6+sU+pDK9jNcRacpzrh6GXdIewKx+YTM5H/41GNuO9CdyDC1WfFqkZMXJAIgd1yGmLIlMw==" spinCount="100000" sheet="1" objects="1" scenarios="1" formatColumns="0" formatRows="0" autoFilter="0"/>
  <autoFilter ref="C119:K192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B820-CC9B-4144-9890-3689EA8BEAA3}">
  <dimension ref="A1:G21"/>
  <sheetViews>
    <sheetView tabSelected="1" view="pageBreakPreview" zoomScaleNormal="100" zoomScaleSheetLayoutView="100" workbookViewId="0">
      <selection activeCell="B19" sqref="B19:C19"/>
    </sheetView>
  </sheetViews>
  <sheetFormatPr defaultColWidth="11.7109375" defaultRowHeight="22.5" customHeight="1"/>
  <cols>
    <col min="1" max="1" width="11" style="243" customWidth="1"/>
    <col min="2" max="2" width="95.140625" style="243" customWidth="1"/>
    <col min="3" max="3" width="10.28515625" style="243" customWidth="1"/>
    <col min="4" max="6" width="16.85546875" style="243" customWidth="1"/>
    <col min="7" max="7" width="4.28515625" style="243" customWidth="1"/>
    <col min="8" max="256" width="11.7109375" style="244"/>
    <col min="257" max="257" width="11" style="244" customWidth="1"/>
    <col min="258" max="258" width="95.140625" style="244" customWidth="1"/>
    <col min="259" max="259" width="10.28515625" style="244" customWidth="1"/>
    <col min="260" max="262" width="16.85546875" style="244" customWidth="1"/>
    <col min="263" max="263" width="4.28515625" style="244" customWidth="1"/>
    <col min="264" max="512" width="11.7109375" style="244"/>
    <col min="513" max="513" width="11" style="244" customWidth="1"/>
    <col min="514" max="514" width="95.140625" style="244" customWidth="1"/>
    <col min="515" max="515" width="10.28515625" style="244" customWidth="1"/>
    <col min="516" max="518" width="16.85546875" style="244" customWidth="1"/>
    <col min="519" max="519" width="4.28515625" style="244" customWidth="1"/>
    <col min="520" max="768" width="11.7109375" style="244"/>
    <col min="769" max="769" width="11" style="244" customWidth="1"/>
    <col min="770" max="770" width="95.140625" style="244" customWidth="1"/>
    <col min="771" max="771" width="10.28515625" style="244" customWidth="1"/>
    <col min="772" max="774" width="16.85546875" style="244" customWidth="1"/>
    <col min="775" max="775" width="4.28515625" style="244" customWidth="1"/>
    <col min="776" max="1024" width="11.7109375" style="244"/>
    <col min="1025" max="1025" width="11" style="244" customWidth="1"/>
    <col min="1026" max="1026" width="95.140625" style="244" customWidth="1"/>
    <col min="1027" max="1027" width="10.28515625" style="244" customWidth="1"/>
    <col min="1028" max="1030" width="16.85546875" style="244" customWidth="1"/>
    <col min="1031" max="1031" width="4.28515625" style="244" customWidth="1"/>
    <col min="1032" max="1280" width="11.7109375" style="244"/>
    <col min="1281" max="1281" width="11" style="244" customWidth="1"/>
    <col min="1282" max="1282" width="95.140625" style="244" customWidth="1"/>
    <col min="1283" max="1283" width="10.28515625" style="244" customWidth="1"/>
    <col min="1284" max="1286" width="16.85546875" style="244" customWidth="1"/>
    <col min="1287" max="1287" width="4.28515625" style="244" customWidth="1"/>
    <col min="1288" max="1536" width="11.7109375" style="244"/>
    <col min="1537" max="1537" width="11" style="244" customWidth="1"/>
    <col min="1538" max="1538" width="95.140625" style="244" customWidth="1"/>
    <col min="1539" max="1539" width="10.28515625" style="244" customWidth="1"/>
    <col min="1540" max="1542" width="16.85546875" style="244" customWidth="1"/>
    <col min="1543" max="1543" width="4.28515625" style="244" customWidth="1"/>
    <col min="1544" max="1792" width="11.7109375" style="244"/>
    <col min="1793" max="1793" width="11" style="244" customWidth="1"/>
    <col min="1794" max="1794" width="95.140625" style="244" customWidth="1"/>
    <col min="1795" max="1795" width="10.28515625" style="244" customWidth="1"/>
    <col min="1796" max="1798" width="16.85546875" style="244" customWidth="1"/>
    <col min="1799" max="1799" width="4.28515625" style="244" customWidth="1"/>
    <col min="1800" max="2048" width="11.7109375" style="244"/>
    <col min="2049" max="2049" width="11" style="244" customWidth="1"/>
    <col min="2050" max="2050" width="95.140625" style="244" customWidth="1"/>
    <col min="2051" max="2051" width="10.28515625" style="244" customWidth="1"/>
    <col min="2052" max="2054" width="16.85546875" style="244" customWidth="1"/>
    <col min="2055" max="2055" width="4.28515625" style="244" customWidth="1"/>
    <col min="2056" max="2304" width="11.7109375" style="244"/>
    <col min="2305" max="2305" width="11" style="244" customWidth="1"/>
    <col min="2306" max="2306" width="95.140625" style="244" customWidth="1"/>
    <col min="2307" max="2307" width="10.28515625" style="244" customWidth="1"/>
    <col min="2308" max="2310" width="16.85546875" style="244" customWidth="1"/>
    <col min="2311" max="2311" width="4.28515625" style="244" customWidth="1"/>
    <col min="2312" max="2560" width="11.7109375" style="244"/>
    <col min="2561" max="2561" width="11" style="244" customWidth="1"/>
    <col min="2562" max="2562" width="95.140625" style="244" customWidth="1"/>
    <col min="2563" max="2563" width="10.28515625" style="244" customWidth="1"/>
    <col min="2564" max="2566" width="16.85546875" style="244" customWidth="1"/>
    <col min="2567" max="2567" width="4.28515625" style="244" customWidth="1"/>
    <col min="2568" max="2816" width="11.7109375" style="244"/>
    <col min="2817" max="2817" width="11" style="244" customWidth="1"/>
    <col min="2818" max="2818" width="95.140625" style="244" customWidth="1"/>
    <col min="2819" max="2819" width="10.28515625" style="244" customWidth="1"/>
    <col min="2820" max="2822" width="16.85546875" style="244" customWidth="1"/>
    <col min="2823" max="2823" width="4.28515625" style="244" customWidth="1"/>
    <col min="2824" max="3072" width="11.7109375" style="244"/>
    <col min="3073" max="3073" width="11" style="244" customWidth="1"/>
    <col min="3074" max="3074" width="95.140625" style="244" customWidth="1"/>
    <col min="3075" max="3075" width="10.28515625" style="244" customWidth="1"/>
    <col min="3076" max="3078" width="16.85546875" style="244" customWidth="1"/>
    <col min="3079" max="3079" width="4.28515625" style="244" customWidth="1"/>
    <col min="3080" max="3328" width="11.7109375" style="244"/>
    <col min="3329" max="3329" width="11" style="244" customWidth="1"/>
    <col min="3330" max="3330" width="95.140625" style="244" customWidth="1"/>
    <col min="3331" max="3331" width="10.28515625" style="244" customWidth="1"/>
    <col min="3332" max="3334" width="16.85546875" style="244" customWidth="1"/>
    <col min="3335" max="3335" width="4.28515625" style="244" customWidth="1"/>
    <col min="3336" max="3584" width="11.7109375" style="244"/>
    <col min="3585" max="3585" width="11" style="244" customWidth="1"/>
    <col min="3586" max="3586" width="95.140625" style="244" customWidth="1"/>
    <col min="3587" max="3587" width="10.28515625" style="244" customWidth="1"/>
    <col min="3588" max="3590" width="16.85546875" style="244" customWidth="1"/>
    <col min="3591" max="3591" width="4.28515625" style="244" customWidth="1"/>
    <col min="3592" max="3840" width="11.7109375" style="244"/>
    <col min="3841" max="3841" width="11" style="244" customWidth="1"/>
    <col min="3842" max="3842" width="95.140625" style="244" customWidth="1"/>
    <col min="3843" max="3843" width="10.28515625" style="244" customWidth="1"/>
    <col min="3844" max="3846" width="16.85546875" style="244" customWidth="1"/>
    <col min="3847" max="3847" width="4.28515625" style="244" customWidth="1"/>
    <col min="3848" max="4096" width="11.7109375" style="244"/>
    <col min="4097" max="4097" width="11" style="244" customWidth="1"/>
    <col min="4098" max="4098" width="95.140625" style="244" customWidth="1"/>
    <col min="4099" max="4099" width="10.28515625" style="244" customWidth="1"/>
    <col min="4100" max="4102" width="16.85546875" style="244" customWidth="1"/>
    <col min="4103" max="4103" width="4.28515625" style="244" customWidth="1"/>
    <col min="4104" max="4352" width="11.7109375" style="244"/>
    <col min="4353" max="4353" width="11" style="244" customWidth="1"/>
    <col min="4354" max="4354" width="95.140625" style="244" customWidth="1"/>
    <col min="4355" max="4355" width="10.28515625" style="244" customWidth="1"/>
    <col min="4356" max="4358" width="16.85546875" style="244" customWidth="1"/>
    <col min="4359" max="4359" width="4.28515625" style="244" customWidth="1"/>
    <col min="4360" max="4608" width="11.7109375" style="244"/>
    <col min="4609" max="4609" width="11" style="244" customWidth="1"/>
    <col min="4610" max="4610" width="95.140625" style="244" customWidth="1"/>
    <col min="4611" max="4611" width="10.28515625" style="244" customWidth="1"/>
    <col min="4612" max="4614" width="16.85546875" style="244" customWidth="1"/>
    <col min="4615" max="4615" width="4.28515625" style="244" customWidth="1"/>
    <col min="4616" max="4864" width="11.7109375" style="244"/>
    <col min="4865" max="4865" width="11" style="244" customWidth="1"/>
    <col min="4866" max="4866" width="95.140625" style="244" customWidth="1"/>
    <col min="4867" max="4867" width="10.28515625" style="244" customWidth="1"/>
    <col min="4868" max="4870" width="16.85546875" style="244" customWidth="1"/>
    <col min="4871" max="4871" width="4.28515625" style="244" customWidth="1"/>
    <col min="4872" max="5120" width="11.7109375" style="244"/>
    <col min="5121" max="5121" width="11" style="244" customWidth="1"/>
    <col min="5122" max="5122" width="95.140625" style="244" customWidth="1"/>
    <col min="5123" max="5123" width="10.28515625" style="244" customWidth="1"/>
    <col min="5124" max="5126" width="16.85546875" style="244" customWidth="1"/>
    <col min="5127" max="5127" width="4.28515625" style="244" customWidth="1"/>
    <col min="5128" max="5376" width="11.7109375" style="244"/>
    <col min="5377" max="5377" width="11" style="244" customWidth="1"/>
    <col min="5378" max="5378" width="95.140625" style="244" customWidth="1"/>
    <col min="5379" max="5379" width="10.28515625" style="244" customWidth="1"/>
    <col min="5380" max="5382" width="16.85546875" style="244" customWidth="1"/>
    <col min="5383" max="5383" width="4.28515625" style="244" customWidth="1"/>
    <col min="5384" max="5632" width="11.7109375" style="244"/>
    <col min="5633" max="5633" width="11" style="244" customWidth="1"/>
    <col min="5634" max="5634" width="95.140625" style="244" customWidth="1"/>
    <col min="5635" max="5635" width="10.28515625" style="244" customWidth="1"/>
    <col min="5636" max="5638" width="16.85546875" style="244" customWidth="1"/>
    <col min="5639" max="5639" width="4.28515625" style="244" customWidth="1"/>
    <col min="5640" max="5888" width="11.7109375" style="244"/>
    <col min="5889" max="5889" width="11" style="244" customWidth="1"/>
    <col min="5890" max="5890" width="95.140625" style="244" customWidth="1"/>
    <col min="5891" max="5891" width="10.28515625" style="244" customWidth="1"/>
    <col min="5892" max="5894" width="16.85546875" style="244" customWidth="1"/>
    <col min="5895" max="5895" width="4.28515625" style="244" customWidth="1"/>
    <col min="5896" max="6144" width="11.7109375" style="244"/>
    <col min="6145" max="6145" width="11" style="244" customWidth="1"/>
    <col min="6146" max="6146" width="95.140625" style="244" customWidth="1"/>
    <col min="6147" max="6147" width="10.28515625" style="244" customWidth="1"/>
    <col min="6148" max="6150" width="16.85546875" style="244" customWidth="1"/>
    <col min="6151" max="6151" width="4.28515625" style="244" customWidth="1"/>
    <col min="6152" max="6400" width="11.7109375" style="244"/>
    <col min="6401" max="6401" width="11" style="244" customWidth="1"/>
    <col min="6402" max="6402" width="95.140625" style="244" customWidth="1"/>
    <col min="6403" max="6403" width="10.28515625" style="244" customWidth="1"/>
    <col min="6404" max="6406" width="16.85546875" style="244" customWidth="1"/>
    <col min="6407" max="6407" width="4.28515625" style="244" customWidth="1"/>
    <col min="6408" max="6656" width="11.7109375" style="244"/>
    <col min="6657" max="6657" width="11" style="244" customWidth="1"/>
    <col min="6658" max="6658" width="95.140625" style="244" customWidth="1"/>
    <col min="6659" max="6659" width="10.28515625" style="244" customWidth="1"/>
    <col min="6660" max="6662" width="16.85546875" style="244" customWidth="1"/>
    <col min="6663" max="6663" width="4.28515625" style="244" customWidth="1"/>
    <col min="6664" max="6912" width="11.7109375" style="244"/>
    <col min="6913" max="6913" width="11" style="244" customWidth="1"/>
    <col min="6914" max="6914" width="95.140625" style="244" customWidth="1"/>
    <col min="6915" max="6915" width="10.28515625" style="244" customWidth="1"/>
    <col min="6916" max="6918" width="16.85546875" style="244" customWidth="1"/>
    <col min="6919" max="6919" width="4.28515625" style="244" customWidth="1"/>
    <col min="6920" max="7168" width="11.7109375" style="244"/>
    <col min="7169" max="7169" width="11" style="244" customWidth="1"/>
    <col min="7170" max="7170" width="95.140625" style="244" customWidth="1"/>
    <col min="7171" max="7171" width="10.28515625" style="244" customWidth="1"/>
    <col min="7172" max="7174" width="16.85546875" style="244" customWidth="1"/>
    <col min="7175" max="7175" width="4.28515625" style="244" customWidth="1"/>
    <col min="7176" max="7424" width="11.7109375" style="244"/>
    <col min="7425" max="7425" width="11" style="244" customWidth="1"/>
    <col min="7426" max="7426" width="95.140625" style="244" customWidth="1"/>
    <col min="7427" max="7427" width="10.28515625" style="244" customWidth="1"/>
    <col min="7428" max="7430" width="16.85546875" style="244" customWidth="1"/>
    <col min="7431" max="7431" width="4.28515625" style="244" customWidth="1"/>
    <col min="7432" max="7680" width="11.7109375" style="244"/>
    <col min="7681" max="7681" width="11" style="244" customWidth="1"/>
    <col min="7682" max="7682" width="95.140625" style="244" customWidth="1"/>
    <col min="7683" max="7683" width="10.28515625" style="244" customWidth="1"/>
    <col min="7684" max="7686" width="16.85546875" style="244" customWidth="1"/>
    <col min="7687" max="7687" width="4.28515625" style="244" customWidth="1"/>
    <col min="7688" max="7936" width="11.7109375" style="244"/>
    <col min="7937" max="7937" width="11" style="244" customWidth="1"/>
    <col min="7938" max="7938" width="95.140625" style="244" customWidth="1"/>
    <col min="7939" max="7939" width="10.28515625" style="244" customWidth="1"/>
    <col min="7940" max="7942" width="16.85546875" style="244" customWidth="1"/>
    <col min="7943" max="7943" width="4.28515625" style="244" customWidth="1"/>
    <col min="7944" max="8192" width="11.7109375" style="244"/>
    <col min="8193" max="8193" width="11" style="244" customWidth="1"/>
    <col min="8194" max="8194" width="95.140625" style="244" customWidth="1"/>
    <col min="8195" max="8195" width="10.28515625" style="244" customWidth="1"/>
    <col min="8196" max="8198" width="16.85546875" style="244" customWidth="1"/>
    <col min="8199" max="8199" width="4.28515625" style="244" customWidth="1"/>
    <col min="8200" max="8448" width="11.7109375" style="244"/>
    <col min="8449" max="8449" width="11" style="244" customWidth="1"/>
    <col min="8450" max="8450" width="95.140625" style="244" customWidth="1"/>
    <col min="8451" max="8451" width="10.28515625" style="244" customWidth="1"/>
    <col min="8452" max="8454" width="16.85546875" style="244" customWidth="1"/>
    <col min="8455" max="8455" width="4.28515625" style="244" customWidth="1"/>
    <col min="8456" max="8704" width="11.7109375" style="244"/>
    <col min="8705" max="8705" width="11" style="244" customWidth="1"/>
    <col min="8706" max="8706" width="95.140625" style="244" customWidth="1"/>
    <col min="8707" max="8707" width="10.28515625" style="244" customWidth="1"/>
    <col min="8708" max="8710" width="16.85546875" style="244" customWidth="1"/>
    <col min="8711" max="8711" width="4.28515625" style="244" customWidth="1"/>
    <col min="8712" max="8960" width="11.7109375" style="244"/>
    <col min="8961" max="8961" width="11" style="244" customWidth="1"/>
    <col min="8962" max="8962" width="95.140625" style="244" customWidth="1"/>
    <col min="8963" max="8963" width="10.28515625" style="244" customWidth="1"/>
    <col min="8964" max="8966" width="16.85546875" style="244" customWidth="1"/>
    <col min="8967" max="8967" width="4.28515625" style="244" customWidth="1"/>
    <col min="8968" max="9216" width="11.7109375" style="244"/>
    <col min="9217" max="9217" width="11" style="244" customWidth="1"/>
    <col min="9218" max="9218" width="95.140625" style="244" customWidth="1"/>
    <col min="9219" max="9219" width="10.28515625" style="244" customWidth="1"/>
    <col min="9220" max="9222" width="16.85546875" style="244" customWidth="1"/>
    <col min="9223" max="9223" width="4.28515625" style="244" customWidth="1"/>
    <col min="9224" max="9472" width="11.7109375" style="244"/>
    <col min="9473" max="9473" width="11" style="244" customWidth="1"/>
    <col min="9474" max="9474" width="95.140625" style="244" customWidth="1"/>
    <col min="9475" max="9475" width="10.28515625" style="244" customWidth="1"/>
    <col min="9476" max="9478" width="16.85546875" style="244" customWidth="1"/>
    <col min="9479" max="9479" width="4.28515625" style="244" customWidth="1"/>
    <col min="9480" max="9728" width="11.7109375" style="244"/>
    <col min="9729" max="9729" width="11" style="244" customWidth="1"/>
    <col min="9730" max="9730" width="95.140625" style="244" customWidth="1"/>
    <col min="9731" max="9731" width="10.28515625" style="244" customWidth="1"/>
    <col min="9732" max="9734" width="16.85546875" style="244" customWidth="1"/>
    <col min="9735" max="9735" width="4.28515625" style="244" customWidth="1"/>
    <col min="9736" max="9984" width="11.7109375" style="244"/>
    <col min="9985" max="9985" width="11" style="244" customWidth="1"/>
    <col min="9986" max="9986" width="95.140625" style="244" customWidth="1"/>
    <col min="9987" max="9987" width="10.28515625" style="244" customWidth="1"/>
    <col min="9988" max="9990" width="16.85546875" style="244" customWidth="1"/>
    <col min="9991" max="9991" width="4.28515625" style="244" customWidth="1"/>
    <col min="9992" max="10240" width="11.7109375" style="244"/>
    <col min="10241" max="10241" width="11" style="244" customWidth="1"/>
    <col min="10242" max="10242" width="95.140625" style="244" customWidth="1"/>
    <col min="10243" max="10243" width="10.28515625" style="244" customWidth="1"/>
    <col min="10244" max="10246" width="16.85546875" style="244" customWidth="1"/>
    <col min="10247" max="10247" width="4.28515625" style="244" customWidth="1"/>
    <col min="10248" max="10496" width="11.7109375" style="244"/>
    <col min="10497" max="10497" width="11" style="244" customWidth="1"/>
    <col min="10498" max="10498" width="95.140625" style="244" customWidth="1"/>
    <col min="10499" max="10499" width="10.28515625" style="244" customWidth="1"/>
    <col min="10500" max="10502" width="16.85546875" style="244" customWidth="1"/>
    <col min="10503" max="10503" width="4.28515625" style="244" customWidth="1"/>
    <col min="10504" max="10752" width="11.7109375" style="244"/>
    <col min="10753" max="10753" width="11" style="244" customWidth="1"/>
    <col min="10754" max="10754" width="95.140625" style="244" customWidth="1"/>
    <col min="10755" max="10755" width="10.28515625" style="244" customWidth="1"/>
    <col min="10756" max="10758" width="16.85546875" style="244" customWidth="1"/>
    <col min="10759" max="10759" width="4.28515625" style="244" customWidth="1"/>
    <col min="10760" max="11008" width="11.7109375" style="244"/>
    <col min="11009" max="11009" width="11" style="244" customWidth="1"/>
    <col min="11010" max="11010" width="95.140625" style="244" customWidth="1"/>
    <col min="11011" max="11011" width="10.28515625" style="244" customWidth="1"/>
    <col min="11012" max="11014" width="16.85546875" style="244" customWidth="1"/>
    <col min="11015" max="11015" width="4.28515625" style="244" customWidth="1"/>
    <col min="11016" max="11264" width="11.7109375" style="244"/>
    <col min="11265" max="11265" width="11" style="244" customWidth="1"/>
    <col min="11266" max="11266" width="95.140625" style="244" customWidth="1"/>
    <col min="11267" max="11267" width="10.28515625" style="244" customWidth="1"/>
    <col min="11268" max="11270" width="16.85546875" style="244" customWidth="1"/>
    <col min="11271" max="11271" width="4.28515625" style="244" customWidth="1"/>
    <col min="11272" max="11520" width="11.7109375" style="244"/>
    <col min="11521" max="11521" width="11" style="244" customWidth="1"/>
    <col min="11522" max="11522" width="95.140625" style="244" customWidth="1"/>
    <col min="11523" max="11523" width="10.28515625" style="244" customWidth="1"/>
    <col min="11524" max="11526" width="16.85546875" style="244" customWidth="1"/>
    <col min="11527" max="11527" width="4.28515625" style="244" customWidth="1"/>
    <col min="11528" max="11776" width="11.7109375" style="244"/>
    <col min="11777" max="11777" width="11" style="244" customWidth="1"/>
    <col min="11778" max="11778" width="95.140625" style="244" customWidth="1"/>
    <col min="11779" max="11779" width="10.28515625" style="244" customWidth="1"/>
    <col min="11780" max="11782" width="16.85546875" style="244" customWidth="1"/>
    <col min="11783" max="11783" width="4.28515625" style="244" customWidth="1"/>
    <col min="11784" max="12032" width="11.7109375" style="244"/>
    <col min="12033" max="12033" width="11" style="244" customWidth="1"/>
    <col min="12034" max="12034" width="95.140625" style="244" customWidth="1"/>
    <col min="12035" max="12035" width="10.28515625" style="244" customWidth="1"/>
    <col min="12036" max="12038" width="16.85546875" style="244" customWidth="1"/>
    <col min="12039" max="12039" width="4.28515625" style="244" customWidth="1"/>
    <col min="12040" max="12288" width="11.7109375" style="244"/>
    <col min="12289" max="12289" width="11" style="244" customWidth="1"/>
    <col min="12290" max="12290" width="95.140625" style="244" customWidth="1"/>
    <col min="12291" max="12291" width="10.28515625" style="244" customWidth="1"/>
    <col min="12292" max="12294" width="16.85546875" style="244" customWidth="1"/>
    <col min="12295" max="12295" width="4.28515625" style="244" customWidth="1"/>
    <col min="12296" max="12544" width="11.7109375" style="244"/>
    <col min="12545" max="12545" width="11" style="244" customWidth="1"/>
    <col min="12546" max="12546" width="95.140625" style="244" customWidth="1"/>
    <col min="12547" max="12547" width="10.28515625" style="244" customWidth="1"/>
    <col min="12548" max="12550" width="16.85546875" style="244" customWidth="1"/>
    <col min="12551" max="12551" width="4.28515625" style="244" customWidth="1"/>
    <col min="12552" max="12800" width="11.7109375" style="244"/>
    <col min="12801" max="12801" width="11" style="244" customWidth="1"/>
    <col min="12802" max="12802" width="95.140625" style="244" customWidth="1"/>
    <col min="12803" max="12803" width="10.28515625" style="244" customWidth="1"/>
    <col min="12804" max="12806" width="16.85546875" style="244" customWidth="1"/>
    <col min="12807" max="12807" width="4.28515625" style="244" customWidth="1"/>
    <col min="12808" max="13056" width="11.7109375" style="244"/>
    <col min="13057" max="13057" width="11" style="244" customWidth="1"/>
    <col min="13058" max="13058" width="95.140625" style="244" customWidth="1"/>
    <col min="13059" max="13059" width="10.28515625" style="244" customWidth="1"/>
    <col min="13060" max="13062" width="16.85546875" style="244" customWidth="1"/>
    <col min="13063" max="13063" width="4.28515625" style="244" customWidth="1"/>
    <col min="13064" max="13312" width="11.7109375" style="244"/>
    <col min="13313" max="13313" width="11" style="244" customWidth="1"/>
    <col min="13314" max="13314" width="95.140625" style="244" customWidth="1"/>
    <col min="13315" max="13315" width="10.28515625" style="244" customWidth="1"/>
    <col min="13316" max="13318" width="16.85546875" style="244" customWidth="1"/>
    <col min="13319" max="13319" width="4.28515625" style="244" customWidth="1"/>
    <col min="13320" max="13568" width="11.7109375" style="244"/>
    <col min="13569" max="13569" width="11" style="244" customWidth="1"/>
    <col min="13570" max="13570" width="95.140625" style="244" customWidth="1"/>
    <col min="13571" max="13571" width="10.28515625" style="244" customWidth="1"/>
    <col min="13572" max="13574" width="16.85546875" style="244" customWidth="1"/>
    <col min="13575" max="13575" width="4.28515625" style="244" customWidth="1"/>
    <col min="13576" max="13824" width="11.7109375" style="244"/>
    <col min="13825" max="13825" width="11" style="244" customWidth="1"/>
    <col min="13826" max="13826" width="95.140625" style="244" customWidth="1"/>
    <col min="13827" max="13827" width="10.28515625" style="244" customWidth="1"/>
    <col min="13828" max="13830" width="16.85546875" style="244" customWidth="1"/>
    <col min="13831" max="13831" width="4.28515625" style="244" customWidth="1"/>
    <col min="13832" max="14080" width="11.7109375" style="244"/>
    <col min="14081" max="14081" width="11" style="244" customWidth="1"/>
    <col min="14082" max="14082" width="95.140625" style="244" customWidth="1"/>
    <col min="14083" max="14083" width="10.28515625" style="244" customWidth="1"/>
    <col min="14084" max="14086" width="16.85546875" style="244" customWidth="1"/>
    <col min="14087" max="14087" width="4.28515625" style="244" customWidth="1"/>
    <col min="14088" max="14336" width="11.7109375" style="244"/>
    <col min="14337" max="14337" width="11" style="244" customWidth="1"/>
    <col min="14338" max="14338" width="95.140625" style="244" customWidth="1"/>
    <col min="14339" max="14339" width="10.28515625" style="244" customWidth="1"/>
    <col min="14340" max="14342" width="16.85546875" style="244" customWidth="1"/>
    <col min="14343" max="14343" width="4.28515625" style="244" customWidth="1"/>
    <col min="14344" max="14592" width="11.7109375" style="244"/>
    <col min="14593" max="14593" width="11" style="244" customWidth="1"/>
    <col min="14594" max="14594" width="95.140625" style="244" customWidth="1"/>
    <col min="14595" max="14595" width="10.28515625" style="244" customWidth="1"/>
    <col min="14596" max="14598" width="16.85546875" style="244" customWidth="1"/>
    <col min="14599" max="14599" width="4.28515625" style="244" customWidth="1"/>
    <col min="14600" max="14848" width="11.7109375" style="244"/>
    <col min="14849" max="14849" width="11" style="244" customWidth="1"/>
    <col min="14850" max="14850" width="95.140625" style="244" customWidth="1"/>
    <col min="14851" max="14851" width="10.28515625" style="244" customWidth="1"/>
    <col min="14852" max="14854" width="16.85546875" style="244" customWidth="1"/>
    <col min="14855" max="14855" width="4.28515625" style="244" customWidth="1"/>
    <col min="14856" max="15104" width="11.7109375" style="244"/>
    <col min="15105" max="15105" width="11" style="244" customWidth="1"/>
    <col min="15106" max="15106" width="95.140625" style="244" customWidth="1"/>
    <col min="15107" max="15107" width="10.28515625" style="244" customWidth="1"/>
    <col min="15108" max="15110" width="16.85546875" style="244" customWidth="1"/>
    <col min="15111" max="15111" width="4.28515625" style="244" customWidth="1"/>
    <col min="15112" max="15360" width="11.7109375" style="244"/>
    <col min="15361" max="15361" width="11" style="244" customWidth="1"/>
    <col min="15362" max="15362" width="95.140625" style="244" customWidth="1"/>
    <col min="15363" max="15363" width="10.28515625" style="244" customWidth="1"/>
    <col min="15364" max="15366" width="16.85546875" style="244" customWidth="1"/>
    <col min="15367" max="15367" width="4.28515625" style="244" customWidth="1"/>
    <col min="15368" max="15616" width="11.7109375" style="244"/>
    <col min="15617" max="15617" width="11" style="244" customWidth="1"/>
    <col min="15618" max="15618" width="95.140625" style="244" customWidth="1"/>
    <col min="15619" max="15619" width="10.28515625" style="244" customWidth="1"/>
    <col min="15620" max="15622" width="16.85546875" style="244" customWidth="1"/>
    <col min="15623" max="15623" width="4.28515625" style="244" customWidth="1"/>
    <col min="15624" max="15872" width="11.7109375" style="244"/>
    <col min="15873" max="15873" width="11" style="244" customWidth="1"/>
    <col min="15874" max="15874" width="95.140625" style="244" customWidth="1"/>
    <col min="15875" max="15875" width="10.28515625" style="244" customWidth="1"/>
    <col min="15876" max="15878" width="16.85546875" style="244" customWidth="1"/>
    <col min="15879" max="15879" width="4.28515625" style="244" customWidth="1"/>
    <col min="15880" max="16128" width="11.7109375" style="244"/>
    <col min="16129" max="16129" width="11" style="244" customWidth="1"/>
    <col min="16130" max="16130" width="95.140625" style="244" customWidth="1"/>
    <col min="16131" max="16131" width="10.28515625" style="244" customWidth="1"/>
    <col min="16132" max="16134" width="16.85546875" style="244" customWidth="1"/>
    <col min="16135" max="16135" width="4.28515625" style="244" customWidth="1"/>
    <col min="16136" max="16384" width="11.7109375" style="244"/>
  </cols>
  <sheetData>
    <row r="1" spans="1:6" ht="18">
      <c r="A1" s="242" t="s">
        <v>493</v>
      </c>
      <c r="B1" s="242"/>
      <c r="C1" s="242"/>
      <c r="D1" s="242"/>
      <c r="E1" s="242"/>
      <c r="F1" s="242"/>
    </row>
    <row r="2" spans="1:6" ht="13.8"/>
    <row r="3" spans="1:6" ht="13.8">
      <c r="A3" s="245" t="s">
        <v>494</v>
      </c>
      <c r="B3" s="246" t="s">
        <v>57</v>
      </c>
      <c r="C3" s="246" t="s">
        <v>495</v>
      </c>
      <c r="D3" s="246" t="s">
        <v>112</v>
      </c>
      <c r="E3" s="246" t="s">
        <v>496</v>
      </c>
      <c r="F3" s="247" t="s">
        <v>497</v>
      </c>
    </row>
    <row r="4" spans="1:6" ht="13.8">
      <c r="A4" s="248">
        <v>1</v>
      </c>
      <c r="B4" s="249"/>
      <c r="C4" s="250"/>
      <c r="D4" s="251"/>
      <c r="E4" s="252"/>
      <c r="F4" s="253">
        <f t="shared" ref="F4:F18" si="0">D4*E4</f>
        <v>0</v>
      </c>
    </row>
    <row r="5" spans="1:6" ht="13.8">
      <c r="A5" s="254">
        <v>2</v>
      </c>
      <c r="B5" s="255"/>
      <c r="C5" s="256"/>
      <c r="D5" s="257"/>
      <c r="E5" s="258"/>
      <c r="F5" s="253">
        <f t="shared" si="0"/>
        <v>0</v>
      </c>
    </row>
    <row r="6" spans="1:6" ht="13.8">
      <c r="A6" s="254">
        <v>3</v>
      </c>
      <c r="B6" s="255"/>
      <c r="C6" s="256"/>
      <c r="D6" s="257"/>
      <c r="E6" s="258"/>
      <c r="F6" s="253">
        <f t="shared" si="0"/>
        <v>0</v>
      </c>
    </row>
    <row r="7" spans="1:6" ht="13.8">
      <c r="A7" s="254">
        <v>4</v>
      </c>
      <c r="B7" s="255"/>
      <c r="C7" s="256"/>
      <c r="D7" s="257"/>
      <c r="E7" s="258"/>
      <c r="F7" s="253">
        <f t="shared" si="0"/>
        <v>0</v>
      </c>
    </row>
    <row r="8" spans="1:6" ht="13.8">
      <c r="A8" s="254">
        <v>5</v>
      </c>
      <c r="B8" s="255"/>
      <c r="C8" s="256"/>
      <c r="D8" s="257"/>
      <c r="E8" s="258"/>
      <c r="F8" s="253">
        <f t="shared" si="0"/>
        <v>0</v>
      </c>
    </row>
    <row r="9" spans="1:6" ht="13.8">
      <c r="A9" s="254">
        <v>6</v>
      </c>
      <c r="B9" s="255"/>
      <c r="C9" s="256"/>
      <c r="D9" s="257"/>
      <c r="E9" s="258"/>
      <c r="F9" s="253">
        <f t="shared" si="0"/>
        <v>0</v>
      </c>
    </row>
    <row r="10" spans="1:6" ht="13.8">
      <c r="A10" s="254">
        <v>7</v>
      </c>
      <c r="B10" s="255"/>
      <c r="C10" s="256"/>
      <c r="D10" s="257"/>
      <c r="E10" s="258"/>
      <c r="F10" s="253">
        <f t="shared" si="0"/>
        <v>0</v>
      </c>
    </row>
    <row r="11" spans="1:6" ht="13.8">
      <c r="A11" s="254">
        <v>8</v>
      </c>
      <c r="B11" s="255"/>
      <c r="C11" s="256"/>
      <c r="D11" s="257"/>
      <c r="E11" s="258"/>
      <c r="F11" s="253">
        <f t="shared" si="0"/>
        <v>0</v>
      </c>
    </row>
    <row r="12" spans="1:6" ht="13.8">
      <c r="A12" s="254">
        <v>9</v>
      </c>
      <c r="B12" s="255"/>
      <c r="C12" s="256"/>
      <c r="D12" s="257"/>
      <c r="E12" s="258"/>
      <c r="F12" s="253">
        <f t="shared" si="0"/>
        <v>0</v>
      </c>
    </row>
    <row r="13" spans="1:6" ht="13.8">
      <c r="A13" s="254">
        <v>10</v>
      </c>
      <c r="B13" s="255"/>
      <c r="C13" s="256"/>
      <c r="D13" s="257"/>
      <c r="E13" s="258"/>
      <c r="F13" s="253">
        <f t="shared" si="0"/>
        <v>0</v>
      </c>
    </row>
    <row r="14" spans="1:6" ht="13.8">
      <c r="A14" s="254">
        <v>11</v>
      </c>
      <c r="B14" s="255"/>
      <c r="C14" s="256"/>
      <c r="D14" s="257"/>
      <c r="E14" s="258"/>
      <c r="F14" s="253">
        <f t="shared" si="0"/>
        <v>0</v>
      </c>
    </row>
    <row r="15" spans="1:6" ht="13.8">
      <c r="A15" s="254">
        <v>12</v>
      </c>
      <c r="B15" s="255"/>
      <c r="C15" s="256"/>
      <c r="D15" s="257"/>
      <c r="E15" s="258"/>
      <c r="F15" s="253">
        <f t="shared" si="0"/>
        <v>0</v>
      </c>
    </row>
    <row r="16" spans="1:6" ht="13.8">
      <c r="A16" s="254">
        <v>13</v>
      </c>
      <c r="B16" s="255"/>
      <c r="C16" s="256"/>
      <c r="D16" s="257"/>
      <c r="E16" s="258"/>
      <c r="F16" s="253">
        <f>D16*E16</f>
        <v>0</v>
      </c>
    </row>
    <row r="17" spans="1:6" ht="13.8">
      <c r="A17" s="254">
        <v>14</v>
      </c>
      <c r="B17" s="255"/>
      <c r="C17" s="256"/>
      <c r="D17" s="257"/>
      <c r="E17" s="258"/>
      <c r="F17" s="253">
        <f t="shared" si="0"/>
        <v>0</v>
      </c>
    </row>
    <row r="18" spans="1:6" ht="13.8">
      <c r="A18" s="254">
        <v>15</v>
      </c>
      <c r="B18" s="255"/>
      <c r="C18" s="256"/>
      <c r="D18" s="257"/>
      <c r="E18" s="258"/>
      <c r="F18" s="253">
        <f t="shared" si="0"/>
        <v>0</v>
      </c>
    </row>
    <row r="19" spans="1:6" ht="16.8">
      <c r="A19" s="259"/>
      <c r="B19" s="260" t="s">
        <v>498</v>
      </c>
      <c r="C19" s="260"/>
      <c r="D19" s="261">
        <f>SUM(F4:F18)</f>
        <v>0</v>
      </c>
      <c r="E19" s="262"/>
      <c r="F19" s="263"/>
    </row>
    <row r="20" spans="1:6" ht="23.4">
      <c r="A20" s="264"/>
      <c r="B20" s="265" t="s">
        <v>499</v>
      </c>
      <c r="C20" s="265"/>
      <c r="D20" s="266"/>
      <c r="E20" s="267"/>
      <c r="F20" s="268"/>
    </row>
    <row r="21" spans="1:6" ht="13.8"/>
  </sheetData>
  <mergeCells count="5">
    <mergeCell ref="A1:F1"/>
    <mergeCell ref="A19:A20"/>
    <mergeCell ref="B19:C19"/>
    <mergeCell ref="D19:F20"/>
    <mergeCell ref="B20:C20"/>
  </mergeCells>
  <pageMargins left="0.7" right="0.7" top="0.78740157499999996" bottom="0.78740157499999996" header="0.3" footer="0.3"/>
  <pageSetup paperSize="9" scale="6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9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8"/>
      <c r="C3" s="19"/>
      <c r="D3" s="19"/>
      <c r="E3" s="19"/>
      <c r="F3" s="19"/>
      <c r="G3" s="19"/>
      <c r="H3" s="20"/>
    </row>
    <row r="4" spans="2:8" ht="24.9" customHeight="1">
      <c r="B4" s="20"/>
      <c r="C4" s="21" t="s">
        <v>489</v>
      </c>
      <c r="H4" s="20"/>
    </row>
    <row r="5" spans="2:8" ht="12" customHeight="1">
      <c r="B5" s="20"/>
      <c r="C5" s="24" t="s">
        <v>13</v>
      </c>
      <c r="D5" s="208" t="s">
        <v>14</v>
      </c>
      <c r="E5" s="204"/>
      <c r="F5" s="204"/>
      <c r="H5" s="20"/>
    </row>
    <row r="6" spans="2:8" ht="36.9" customHeight="1">
      <c r="B6" s="20"/>
      <c r="C6" s="26" t="s">
        <v>16</v>
      </c>
      <c r="D6" s="205" t="s">
        <v>17</v>
      </c>
      <c r="E6" s="204"/>
      <c r="F6" s="204"/>
      <c r="H6" s="20"/>
    </row>
    <row r="7" spans="2:8" ht="16.5" customHeight="1">
      <c r="B7" s="20"/>
      <c r="C7" s="27" t="s">
        <v>22</v>
      </c>
      <c r="D7" s="52" t="str">
        <f>'Rekapitulace stavby'!AN8</f>
        <v>12. 6. 2024</v>
      </c>
      <c r="H7" s="20"/>
    </row>
    <row r="8" spans="2:8" s="1" customFormat="1" ht="10.8" customHeight="1">
      <c r="B8" s="32"/>
      <c r="H8" s="32"/>
    </row>
    <row r="9" spans="2:8" s="10" customFormat="1" ht="29.25" customHeight="1">
      <c r="B9" s="113"/>
      <c r="C9" s="114" t="s">
        <v>56</v>
      </c>
      <c r="D9" s="115" t="s">
        <v>57</v>
      </c>
      <c r="E9" s="115" t="s">
        <v>111</v>
      </c>
      <c r="F9" s="116" t="s">
        <v>490</v>
      </c>
      <c r="H9" s="113"/>
    </row>
    <row r="10" spans="2:8" s="1" customFormat="1" ht="26.4" customHeight="1">
      <c r="B10" s="32"/>
      <c r="C10" s="192" t="s">
        <v>491</v>
      </c>
      <c r="D10" s="192" t="s">
        <v>81</v>
      </c>
      <c r="H10" s="32"/>
    </row>
    <row r="11" spans="2:8" s="1" customFormat="1" ht="16.8" customHeight="1">
      <c r="B11" s="32"/>
      <c r="C11" s="193" t="s">
        <v>92</v>
      </c>
      <c r="D11" s="194" t="s">
        <v>1</v>
      </c>
      <c r="E11" s="195" t="s">
        <v>1</v>
      </c>
      <c r="F11" s="196">
        <v>175</v>
      </c>
      <c r="H11" s="32"/>
    </row>
    <row r="12" spans="2:8" s="1" customFormat="1" ht="16.8" customHeight="1">
      <c r="B12" s="32"/>
      <c r="C12" s="197" t="s">
        <v>1</v>
      </c>
      <c r="D12" s="197" t="s">
        <v>206</v>
      </c>
      <c r="E12" s="17" t="s">
        <v>1</v>
      </c>
      <c r="F12" s="198">
        <v>175</v>
      </c>
      <c r="H12" s="32"/>
    </row>
    <row r="13" spans="2:8" s="1" customFormat="1" ht="16.8" customHeight="1">
      <c r="B13" s="32"/>
      <c r="C13" s="197" t="s">
        <v>1</v>
      </c>
      <c r="D13" s="197" t="s">
        <v>1</v>
      </c>
      <c r="E13" s="17" t="s">
        <v>1</v>
      </c>
      <c r="F13" s="198">
        <v>0</v>
      </c>
      <c r="H13" s="32"/>
    </row>
    <row r="14" spans="2:8" s="1" customFormat="1" ht="16.8" customHeight="1">
      <c r="B14" s="32"/>
      <c r="C14" s="197" t="s">
        <v>92</v>
      </c>
      <c r="D14" s="197" t="s">
        <v>147</v>
      </c>
      <c r="E14" s="17" t="s">
        <v>1</v>
      </c>
      <c r="F14" s="198">
        <v>175</v>
      </c>
      <c r="H14" s="32"/>
    </row>
    <row r="15" spans="2:8" s="1" customFormat="1" ht="16.8" customHeight="1">
      <c r="B15" s="32"/>
      <c r="C15" s="199" t="s">
        <v>492</v>
      </c>
      <c r="H15" s="32"/>
    </row>
    <row r="16" spans="2:8" s="1" customFormat="1" ht="16.8" customHeight="1">
      <c r="B16" s="32"/>
      <c r="C16" s="197" t="s">
        <v>203</v>
      </c>
      <c r="D16" s="197" t="s">
        <v>204</v>
      </c>
      <c r="E16" s="17" t="s">
        <v>138</v>
      </c>
      <c r="F16" s="198">
        <v>175</v>
      </c>
      <c r="H16" s="32"/>
    </row>
    <row r="17" spans="2:8" s="1" customFormat="1" ht="16.8" customHeight="1">
      <c r="B17" s="32"/>
      <c r="C17" s="197" t="s">
        <v>208</v>
      </c>
      <c r="D17" s="197" t="s">
        <v>209</v>
      </c>
      <c r="E17" s="17" t="s">
        <v>138</v>
      </c>
      <c r="F17" s="198">
        <v>183.75</v>
      </c>
      <c r="H17" s="32"/>
    </row>
    <row r="18" spans="2:8" s="1" customFormat="1" ht="7.35" customHeight="1">
      <c r="B18" s="44"/>
      <c r="C18" s="45"/>
      <c r="D18" s="45"/>
      <c r="E18" s="45"/>
      <c r="F18" s="45"/>
      <c r="G18" s="45"/>
      <c r="H18" s="32"/>
    </row>
    <row r="19" spans="2:8" s="1" customFormat="1" ht="10.199999999999999"/>
  </sheetData>
  <sheetProtection algorithmName="SHA-512" hashValue="xLb73pKvJvvjyZZGKaAuLfLoluAlIXFuKS/YloNgIpOpzZ+tvrV1XQUwZz7AY13rs1XTZFFb4iI106qQ2BC7HQ==" saltValue="jgOkezJZ5QKkHBlNxKHvnyMFQqka3MP/LRcPGFmMIGQeem8HwkmgHj6WHrmiZGvjxYmpzPd1R2FHHMA1iXBoXA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Rekapitulace stavby</vt:lpstr>
      <vt:lpstr>01 - Plot z pletiva</vt:lpstr>
      <vt:lpstr>02 - Kanalizační a vodovo...</vt:lpstr>
      <vt:lpstr>00 - Přípravné zemní práce</vt:lpstr>
      <vt:lpstr>Ostatní</vt:lpstr>
      <vt:lpstr>Seznam figur</vt:lpstr>
      <vt:lpstr>'00 - Přípravné zemní práce'!Názvy_tisku</vt:lpstr>
      <vt:lpstr>'01 - Plot z pletiva'!Názvy_tisku</vt:lpstr>
      <vt:lpstr>'02 - Kanalizační a vodovo...'!Názvy_tisku</vt:lpstr>
      <vt:lpstr>'Rekapitulace stavby'!Názvy_tisku</vt:lpstr>
      <vt:lpstr>'Seznam figur'!Názvy_tisku</vt:lpstr>
      <vt:lpstr>'00 - Přípravné zemní práce'!Oblast_tisku</vt:lpstr>
      <vt:lpstr>'01 - Plot z pletiva'!Oblast_tisku</vt:lpstr>
      <vt:lpstr>'02 - Kanalizační a vodovo...'!Oblast_tisku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Antonín Buchar</cp:lastModifiedBy>
  <dcterms:created xsi:type="dcterms:W3CDTF">2024-06-13T11:49:13Z</dcterms:created>
  <dcterms:modified xsi:type="dcterms:W3CDTF">2024-06-13T11:56:29Z</dcterms:modified>
</cp:coreProperties>
</file>