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eskova\Desktop\"/>
    </mc:Choice>
  </mc:AlternateContent>
  <bookViews>
    <workbookView xWindow="0" yWindow="0" windowWidth="23040" windowHeight="8244"/>
  </bookViews>
  <sheets>
    <sheet name="3 - ZTI" sheetId="1" r:id="rId1"/>
  </sheets>
  <externalReferences>
    <externalReference r:id="rId2"/>
  </externalReferences>
  <definedNames>
    <definedName name="_xlnm.Print_Titles" localSheetId="0">'3 - ZTI'!$120:$120</definedName>
    <definedName name="_xlnm.Print_Area" localSheetId="0">'3 - ZTI'!$C$4:$Q$70,'3 - ZTI'!$C$76:$Q$104,'3 - ZTI'!$C$110:$Q$380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380" i="1" l="1"/>
  <c r="BI380" i="1"/>
  <c r="BH380" i="1"/>
  <c r="BG380" i="1"/>
  <c r="BE380" i="1"/>
  <c r="N380" i="1"/>
  <c r="BF380" i="1" s="1"/>
  <c r="BK379" i="1"/>
  <c r="N379" i="1" s="1"/>
  <c r="BF379" i="1" s="1"/>
  <c r="BI379" i="1"/>
  <c r="BH379" i="1"/>
  <c r="BG379" i="1"/>
  <c r="BE379" i="1"/>
  <c r="BK378" i="1"/>
  <c r="BK375" i="1" s="1"/>
  <c r="N375" i="1" s="1"/>
  <c r="N94" i="1" s="1"/>
  <c r="BI378" i="1"/>
  <c r="BH378" i="1"/>
  <c r="BG378" i="1"/>
  <c r="BE378" i="1"/>
  <c r="BK377" i="1"/>
  <c r="BI377" i="1"/>
  <c r="BH377" i="1"/>
  <c r="BG377" i="1"/>
  <c r="BE377" i="1"/>
  <c r="N377" i="1"/>
  <c r="BF377" i="1" s="1"/>
  <c r="BK376" i="1"/>
  <c r="BI376" i="1"/>
  <c r="BH376" i="1"/>
  <c r="BG376" i="1"/>
  <c r="BE376" i="1"/>
  <c r="N376" i="1"/>
  <c r="BF376" i="1" s="1"/>
  <c r="BK374" i="1"/>
  <c r="BI374" i="1"/>
  <c r="BH374" i="1"/>
  <c r="BG374" i="1"/>
  <c r="BE374" i="1"/>
  <c r="AA374" i="1"/>
  <c r="Y374" i="1"/>
  <c r="W374" i="1"/>
  <c r="N374" i="1"/>
  <c r="BF374" i="1" s="1"/>
  <c r="BK373" i="1"/>
  <c r="BI373" i="1"/>
  <c r="BH373" i="1"/>
  <c r="BG373" i="1"/>
  <c r="BF373" i="1"/>
  <c r="BE373" i="1"/>
  <c r="AA373" i="1"/>
  <c r="Y373" i="1"/>
  <c r="W373" i="1"/>
  <c r="N373" i="1"/>
  <c r="BK372" i="1"/>
  <c r="BI372" i="1"/>
  <c r="BH372" i="1"/>
  <c r="BG372" i="1"/>
  <c r="BE372" i="1"/>
  <c r="AA372" i="1"/>
  <c r="Y372" i="1"/>
  <c r="W372" i="1"/>
  <c r="N372" i="1"/>
  <c r="BF372" i="1" s="1"/>
  <c r="BK371" i="1"/>
  <c r="BK370" i="1" s="1"/>
  <c r="N370" i="1" s="1"/>
  <c r="N93" i="1" s="1"/>
  <c r="BI371" i="1"/>
  <c r="BH371" i="1"/>
  <c r="BG371" i="1"/>
  <c r="BF371" i="1"/>
  <c r="BE371" i="1"/>
  <c r="AA371" i="1"/>
  <c r="Y371" i="1"/>
  <c r="Y370" i="1" s="1"/>
  <c r="W371" i="1"/>
  <c r="W370" i="1" s="1"/>
  <c r="N371" i="1"/>
  <c r="AA370" i="1"/>
  <c r="BK369" i="1"/>
  <c r="BI369" i="1"/>
  <c r="BH369" i="1"/>
  <c r="BG369" i="1"/>
  <c r="BF369" i="1"/>
  <c r="BE369" i="1"/>
  <c r="AA369" i="1"/>
  <c r="Y369" i="1"/>
  <c r="W369" i="1"/>
  <c r="N369" i="1"/>
  <c r="BK368" i="1"/>
  <c r="BI368" i="1"/>
  <c r="BH368" i="1"/>
  <c r="BG368" i="1"/>
  <c r="BE368" i="1"/>
  <c r="AA368" i="1"/>
  <c r="Y368" i="1"/>
  <c r="W368" i="1"/>
  <c r="N368" i="1"/>
  <c r="BF368" i="1" s="1"/>
  <c r="BK367" i="1"/>
  <c r="BI367" i="1"/>
  <c r="BH367" i="1"/>
  <c r="BG367" i="1"/>
  <c r="BF367" i="1"/>
  <c r="BE367" i="1"/>
  <c r="AA367" i="1"/>
  <c r="Y367" i="1"/>
  <c r="W367" i="1"/>
  <c r="N367" i="1"/>
  <c r="BK366" i="1"/>
  <c r="BI366" i="1"/>
  <c r="BH366" i="1"/>
  <c r="BG366" i="1"/>
  <c r="BE366" i="1"/>
  <c r="AA366" i="1"/>
  <c r="Y366" i="1"/>
  <c r="W366" i="1"/>
  <c r="N366" i="1"/>
  <c r="BF366" i="1" s="1"/>
  <c r="BK365" i="1"/>
  <c r="BI365" i="1"/>
  <c r="BH365" i="1"/>
  <c r="BG365" i="1"/>
  <c r="BF365" i="1"/>
  <c r="BE365" i="1"/>
  <c r="AA365" i="1"/>
  <c r="Y365" i="1"/>
  <c r="W365" i="1"/>
  <c r="N365" i="1"/>
  <c r="BK364" i="1"/>
  <c r="BI364" i="1"/>
  <c r="BH364" i="1"/>
  <c r="BG364" i="1"/>
  <c r="BE364" i="1"/>
  <c r="AA364" i="1"/>
  <c r="Y364" i="1"/>
  <c r="W364" i="1"/>
  <c r="N364" i="1"/>
  <c r="BF364" i="1" s="1"/>
  <c r="BK363" i="1"/>
  <c r="BI363" i="1"/>
  <c r="BH363" i="1"/>
  <c r="BG363" i="1"/>
  <c r="BF363" i="1"/>
  <c r="BE363" i="1"/>
  <c r="AA363" i="1"/>
  <c r="Y363" i="1"/>
  <c r="W363" i="1"/>
  <c r="N363" i="1"/>
  <c r="BK362" i="1"/>
  <c r="BI362" i="1"/>
  <c r="BH362" i="1"/>
  <c r="BG362" i="1"/>
  <c r="BF362" i="1"/>
  <c r="BE362" i="1"/>
  <c r="AA362" i="1"/>
  <c r="Y362" i="1"/>
  <c r="W362" i="1"/>
  <c r="N362" i="1"/>
  <c r="BK361" i="1"/>
  <c r="BI361" i="1"/>
  <c r="BH361" i="1"/>
  <c r="BG361" i="1"/>
  <c r="BF361" i="1"/>
  <c r="BE361" i="1"/>
  <c r="AA361" i="1"/>
  <c r="Y361" i="1"/>
  <c r="W361" i="1"/>
  <c r="N361" i="1"/>
  <c r="BK360" i="1"/>
  <c r="BI360" i="1"/>
  <c r="BH360" i="1"/>
  <c r="BG360" i="1"/>
  <c r="BE360" i="1"/>
  <c r="AA360" i="1"/>
  <c r="Y360" i="1"/>
  <c r="W360" i="1"/>
  <c r="N360" i="1"/>
  <c r="BF360" i="1" s="1"/>
  <c r="BK359" i="1"/>
  <c r="BI359" i="1"/>
  <c r="BH359" i="1"/>
  <c r="BG359" i="1"/>
  <c r="BF359" i="1"/>
  <c r="BE359" i="1"/>
  <c r="AA359" i="1"/>
  <c r="Y359" i="1"/>
  <c r="W359" i="1"/>
  <c r="N359" i="1"/>
  <c r="BK347" i="1"/>
  <c r="BI347" i="1"/>
  <c r="BH347" i="1"/>
  <c r="BG347" i="1"/>
  <c r="BF347" i="1"/>
  <c r="BE347" i="1"/>
  <c r="AA347" i="1"/>
  <c r="Y347" i="1"/>
  <c r="W347" i="1"/>
  <c r="N347" i="1"/>
  <c r="BK346" i="1"/>
  <c r="BI346" i="1"/>
  <c r="BH346" i="1"/>
  <c r="BG346" i="1"/>
  <c r="BF346" i="1"/>
  <c r="BE346" i="1"/>
  <c r="AA346" i="1"/>
  <c r="Y346" i="1"/>
  <c r="W346" i="1"/>
  <c r="N346" i="1"/>
  <c r="BK345" i="1"/>
  <c r="BI345" i="1"/>
  <c r="BH345" i="1"/>
  <c r="BG345" i="1"/>
  <c r="BE345" i="1"/>
  <c r="AA345" i="1"/>
  <c r="Y345" i="1"/>
  <c r="W345" i="1"/>
  <c r="N345" i="1"/>
  <c r="BF345" i="1" s="1"/>
  <c r="BK344" i="1"/>
  <c r="BI344" i="1"/>
  <c r="BH344" i="1"/>
  <c r="BG344" i="1"/>
  <c r="BF344" i="1"/>
  <c r="BE344" i="1"/>
  <c r="AA344" i="1"/>
  <c r="Y344" i="1"/>
  <c r="W344" i="1"/>
  <c r="N344" i="1"/>
  <c r="BK343" i="1"/>
  <c r="BI343" i="1"/>
  <c r="BH343" i="1"/>
  <c r="BG343" i="1"/>
  <c r="BF343" i="1"/>
  <c r="BE343" i="1"/>
  <c r="AA343" i="1"/>
  <c r="Y343" i="1"/>
  <c r="W343" i="1"/>
  <c r="N343" i="1"/>
  <c r="BK342" i="1"/>
  <c r="BI342" i="1"/>
  <c r="BH342" i="1"/>
  <c r="BG342" i="1"/>
  <c r="BF342" i="1"/>
  <c r="BE342" i="1"/>
  <c r="AA342" i="1"/>
  <c r="Y342" i="1"/>
  <c r="W342" i="1"/>
  <c r="N342" i="1"/>
  <c r="BK341" i="1"/>
  <c r="BI341" i="1"/>
  <c r="BH341" i="1"/>
  <c r="BG341" i="1"/>
  <c r="BE341" i="1"/>
  <c r="AA341" i="1"/>
  <c r="Y341" i="1"/>
  <c r="W341" i="1"/>
  <c r="N341" i="1"/>
  <c r="BF341" i="1" s="1"/>
  <c r="BK340" i="1"/>
  <c r="BI340" i="1"/>
  <c r="BH340" i="1"/>
  <c r="BG340" i="1"/>
  <c r="BF340" i="1"/>
  <c r="BE340" i="1"/>
  <c r="AA340" i="1"/>
  <c r="Y340" i="1"/>
  <c r="W340" i="1"/>
  <c r="N340" i="1"/>
  <c r="BK339" i="1"/>
  <c r="BI339" i="1"/>
  <c r="BH339" i="1"/>
  <c r="BG339" i="1"/>
  <c r="BF339" i="1"/>
  <c r="BE339" i="1"/>
  <c r="AA339" i="1"/>
  <c r="Y339" i="1"/>
  <c r="W339" i="1"/>
  <c r="N339" i="1"/>
  <c r="BK338" i="1"/>
  <c r="BI338" i="1"/>
  <c r="BH338" i="1"/>
  <c r="BG338" i="1"/>
  <c r="BF338" i="1"/>
  <c r="BE338" i="1"/>
  <c r="AA338" i="1"/>
  <c r="Y338" i="1"/>
  <c r="W338" i="1"/>
  <c r="N338" i="1"/>
  <c r="BK337" i="1"/>
  <c r="BK336" i="1" s="1"/>
  <c r="N336" i="1" s="1"/>
  <c r="N92" i="1" s="1"/>
  <c r="BI337" i="1"/>
  <c r="BH337" i="1"/>
  <c r="BG337" i="1"/>
  <c r="BE337" i="1"/>
  <c r="AA337" i="1"/>
  <c r="AA336" i="1" s="1"/>
  <c r="Y337" i="1"/>
  <c r="Y336" i="1" s="1"/>
  <c r="W337" i="1"/>
  <c r="W336" i="1" s="1"/>
  <c r="N337" i="1"/>
  <c r="BF337" i="1" s="1"/>
  <c r="BK335" i="1"/>
  <c r="BI335" i="1"/>
  <c r="BH335" i="1"/>
  <c r="BG335" i="1"/>
  <c r="BE335" i="1"/>
  <c r="AA335" i="1"/>
  <c r="Y335" i="1"/>
  <c r="W335" i="1"/>
  <c r="N335" i="1"/>
  <c r="BF335" i="1" s="1"/>
  <c r="BK306" i="1"/>
  <c r="BI306" i="1"/>
  <c r="BH306" i="1"/>
  <c r="BG306" i="1"/>
  <c r="BE306" i="1"/>
  <c r="AA306" i="1"/>
  <c r="Y306" i="1"/>
  <c r="W306" i="1"/>
  <c r="N306" i="1"/>
  <c r="BF306" i="1" s="1"/>
  <c r="BK277" i="1"/>
  <c r="BI277" i="1"/>
  <c r="BH277" i="1"/>
  <c r="BG277" i="1"/>
  <c r="BF277" i="1"/>
  <c r="BE277" i="1"/>
  <c r="AA277" i="1"/>
  <c r="Y277" i="1"/>
  <c r="W277" i="1"/>
  <c r="N277" i="1"/>
  <c r="BK276" i="1"/>
  <c r="BI276" i="1"/>
  <c r="BH276" i="1"/>
  <c r="BG276" i="1"/>
  <c r="BE276" i="1"/>
  <c r="AA276" i="1"/>
  <c r="Y276" i="1"/>
  <c r="W276" i="1"/>
  <c r="N276" i="1"/>
  <c r="BF276" i="1" s="1"/>
  <c r="BK275" i="1"/>
  <c r="BI275" i="1"/>
  <c r="BH275" i="1"/>
  <c r="BG275" i="1"/>
  <c r="BE275" i="1"/>
  <c r="AA275" i="1"/>
  <c r="Y275" i="1"/>
  <c r="W275" i="1"/>
  <c r="N275" i="1"/>
  <c r="BF275" i="1" s="1"/>
  <c r="BK274" i="1"/>
  <c r="BI274" i="1"/>
  <c r="BH274" i="1"/>
  <c r="BG274" i="1"/>
  <c r="BE274" i="1"/>
  <c r="AA274" i="1"/>
  <c r="Y274" i="1"/>
  <c r="W274" i="1"/>
  <c r="N274" i="1"/>
  <c r="BF274" i="1" s="1"/>
  <c r="BK273" i="1"/>
  <c r="BI273" i="1"/>
  <c r="BH273" i="1"/>
  <c r="BG273" i="1"/>
  <c r="BF273" i="1"/>
  <c r="BE273" i="1"/>
  <c r="AA273" i="1"/>
  <c r="Y273" i="1"/>
  <c r="W273" i="1"/>
  <c r="N273" i="1"/>
  <c r="BK272" i="1"/>
  <c r="BI272" i="1"/>
  <c r="BH272" i="1"/>
  <c r="BG272" i="1"/>
  <c r="BE272" i="1"/>
  <c r="AA272" i="1"/>
  <c r="Y272" i="1"/>
  <c r="W272" i="1"/>
  <c r="N272" i="1"/>
  <c r="BF272" i="1" s="1"/>
  <c r="BK271" i="1"/>
  <c r="BI271" i="1"/>
  <c r="BH271" i="1"/>
  <c r="BG271" i="1"/>
  <c r="BE271" i="1"/>
  <c r="AA271" i="1"/>
  <c r="Y271" i="1"/>
  <c r="W271" i="1"/>
  <c r="N271" i="1"/>
  <c r="BF271" i="1" s="1"/>
  <c r="BK270" i="1"/>
  <c r="BI270" i="1"/>
  <c r="BH270" i="1"/>
  <c r="BG270" i="1"/>
  <c r="BE270" i="1"/>
  <c r="AA270" i="1"/>
  <c r="Y270" i="1"/>
  <c r="W270" i="1"/>
  <c r="N270" i="1"/>
  <c r="BF270" i="1" s="1"/>
  <c r="BK269" i="1"/>
  <c r="BI269" i="1"/>
  <c r="BH269" i="1"/>
  <c r="BG269" i="1"/>
  <c r="BF269" i="1"/>
  <c r="BE269" i="1"/>
  <c r="AA269" i="1"/>
  <c r="Y269" i="1"/>
  <c r="W269" i="1"/>
  <c r="N269" i="1"/>
  <c r="BK268" i="1"/>
  <c r="BI268" i="1"/>
  <c r="BH268" i="1"/>
  <c r="BG268" i="1"/>
  <c r="BE268" i="1"/>
  <c r="AA268" i="1"/>
  <c r="Y268" i="1"/>
  <c r="W268" i="1"/>
  <c r="N268" i="1"/>
  <c r="BF268" i="1" s="1"/>
  <c r="BK267" i="1"/>
  <c r="BI267" i="1"/>
  <c r="BH267" i="1"/>
  <c r="BG267" i="1"/>
  <c r="BE267" i="1"/>
  <c r="AA267" i="1"/>
  <c r="Y267" i="1"/>
  <c r="W267" i="1"/>
  <c r="N267" i="1"/>
  <c r="BF267" i="1" s="1"/>
  <c r="BK257" i="1"/>
  <c r="BI257" i="1"/>
  <c r="BH257" i="1"/>
  <c r="BG257" i="1"/>
  <c r="BF257" i="1"/>
  <c r="BE257" i="1"/>
  <c r="AA257" i="1"/>
  <c r="Y257" i="1"/>
  <c r="W257" i="1"/>
  <c r="N257" i="1"/>
  <c r="BK248" i="1"/>
  <c r="BI248" i="1"/>
  <c r="BH248" i="1"/>
  <c r="BG248" i="1"/>
  <c r="BF248" i="1"/>
  <c r="BE248" i="1"/>
  <c r="AA248" i="1"/>
  <c r="Y248" i="1"/>
  <c r="W248" i="1"/>
  <c r="N248" i="1"/>
  <c r="BK233" i="1"/>
  <c r="BI233" i="1"/>
  <c r="BH233" i="1"/>
  <c r="BG233" i="1"/>
  <c r="BE233" i="1"/>
  <c r="AA233" i="1"/>
  <c r="Y233" i="1"/>
  <c r="W233" i="1"/>
  <c r="N233" i="1"/>
  <c r="BF233" i="1" s="1"/>
  <c r="BK204" i="1"/>
  <c r="BI204" i="1"/>
  <c r="BH204" i="1"/>
  <c r="BG204" i="1"/>
  <c r="BE204" i="1"/>
  <c r="AA204" i="1"/>
  <c r="Y204" i="1"/>
  <c r="W204" i="1"/>
  <c r="N204" i="1"/>
  <c r="BF204" i="1" s="1"/>
  <c r="BK198" i="1"/>
  <c r="BI198" i="1"/>
  <c r="BH198" i="1"/>
  <c r="BG198" i="1"/>
  <c r="BF198" i="1"/>
  <c r="BE198" i="1"/>
  <c r="AA198" i="1"/>
  <c r="Y198" i="1"/>
  <c r="W198" i="1"/>
  <c r="N198" i="1"/>
  <c r="BK190" i="1"/>
  <c r="BI190" i="1"/>
  <c r="BH190" i="1"/>
  <c r="BG190" i="1"/>
  <c r="BF190" i="1"/>
  <c r="BE190" i="1"/>
  <c r="AA190" i="1"/>
  <c r="Y190" i="1"/>
  <c r="W190" i="1"/>
  <c r="N190" i="1"/>
  <c r="BK184" i="1"/>
  <c r="BI184" i="1"/>
  <c r="BH184" i="1"/>
  <c r="BG184" i="1"/>
  <c r="BE184" i="1"/>
  <c r="AA184" i="1"/>
  <c r="Y184" i="1"/>
  <c r="W184" i="1"/>
  <c r="N184" i="1"/>
  <c r="BF184" i="1" s="1"/>
  <c r="BK176" i="1"/>
  <c r="BK175" i="1" s="1"/>
  <c r="N175" i="1" s="1"/>
  <c r="N91" i="1" s="1"/>
  <c r="BI176" i="1"/>
  <c r="BH176" i="1"/>
  <c r="BG176" i="1"/>
  <c r="BE176" i="1"/>
  <c r="AA176" i="1"/>
  <c r="AA175" i="1" s="1"/>
  <c r="Y176" i="1"/>
  <c r="Y175" i="1" s="1"/>
  <c r="W176" i="1"/>
  <c r="W175" i="1" s="1"/>
  <c r="N176" i="1"/>
  <c r="BF176" i="1" s="1"/>
  <c r="BK174" i="1"/>
  <c r="BI174" i="1"/>
  <c r="BH174" i="1"/>
  <c r="BG174" i="1"/>
  <c r="BF174" i="1"/>
  <c r="BE174" i="1"/>
  <c r="AA174" i="1"/>
  <c r="Y174" i="1"/>
  <c r="W174" i="1"/>
  <c r="N174" i="1"/>
  <c r="BK171" i="1"/>
  <c r="BI171" i="1"/>
  <c r="BH171" i="1"/>
  <c r="BG171" i="1"/>
  <c r="BE171" i="1"/>
  <c r="AA171" i="1"/>
  <c r="Y171" i="1"/>
  <c r="W171" i="1"/>
  <c r="N171" i="1"/>
  <c r="BF171" i="1" s="1"/>
  <c r="BK170" i="1"/>
  <c r="BI170" i="1"/>
  <c r="BH170" i="1"/>
  <c r="BG170" i="1"/>
  <c r="BF170" i="1"/>
  <c r="BE170" i="1"/>
  <c r="AA170" i="1"/>
  <c r="Y170" i="1"/>
  <c r="W170" i="1"/>
  <c r="N170" i="1"/>
  <c r="BK169" i="1"/>
  <c r="BI169" i="1"/>
  <c r="BH169" i="1"/>
  <c r="BG169" i="1"/>
  <c r="BF169" i="1"/>
  <c r="BE169" i="1"/>
  <c r="AA169" i="1"/>
  <c r="Y169" i="1"/>
  <c r="W169" i="1"/>
  <c r="N169" i="1"/>
  <c r="BK163" i="1"/>
  <c r="BI163" i="1"/>
  <c r="BH163" i="1"/>
  <c r="BG163" i="1"/>
  <c r="BF163" i="1"/>
  <c r="BE163" i="1"/>
  <c r="AA163" i="1"/>
  <c r="Y163" i="1"/>
  <c r="W163" i="1"/>
  <c r="N163" i="1"/>
  <c r="BK148" i="1"/>
  <c r="BI148" i="1"/>
  <c r="BH148" i="1"/>
  <c r="BG148" i="1"/>
  <c r="BE148" i="1"/>
  <c r="AA148" i="1"/>
  <c r="Y148" i="1"/>
  <c r="W148" i="1"/>
  <c r="N148" i="1"/>
  <c r="BF148" i="1" s="1"/>
  <c r="BK147" i="1"/>
  <c r="BI147" i="1"/>
  <c r="BH147" i="1"/>
  <c r="BG147" i="1"/>
  <c r="BF147" i="1"/>
  <c r="BE147" i="1"/>
  <c r="AA147" i="1"/>
  <c r="Y147" i="1"/>
  <c r="W147" i="1"/>
  <c r="N147" i="1"/>
  <c r="BK140" i="1"/>
  <c r="BI140" i="1"/>
  <c r="BH140" i="1"/>
  <c r="BG140" i="1"/>
  <c r="BF140" i="1"/>
  <c r="BE140" i="1"/>
  <c r="AA140" i="1"/>
  <c r="Y140" i="1"/>
  <c r="W140" i="1"/>
  <c r="N140" i="1"/>
  <c r="BK132" i="1"/>
  <c r="BI132" i="1"/>
  <c r="BH132" i="1"/>
  <c r="BG132" i="1"/>
  <c r="BF132" i="1"/>
  <c r="BE132" i="1"/>
  <c r="AA132" i="1"/>
  <c r="Y132" i="1"/>
  <c r="W132" i="1"/>
  <c r="N132" i="1"/>
  <c r="BK130" i="1"/>
  <c r="BI130" i="1"/>
  <c r="BH130" i="1"/>
  <c r="BG130" i="1"/>
  <c r="BE130" i="1"/>
  <c r="AA130" i="1"/>
  <c r="Y130" i="1"/>
  <c r="W130" i="1"/>
  <c r="N130" i="1"/>
  <c r="BF130" i="1" s="1"/>
  <c r="BK126" i="1"/>
  <c r="BI126" i="1"/>
  <c r="BH126" i="1"/>
  <c r="BG126" i="1"/>
  <c r="BF126" i="1"/>
  <c r="BE126" i="1"/>
  <c r="AA126" i="1"/>
  <c r="Y126" i="1"/>
  <c r="W126" i="1"/>
  <c r="N126" i="1"/>
  <c r="BK125" i="1"/>
  <c r="BI125" i="1"/>
  <c r="BH125" i="1"/>
  <c r="BG125" i="1"/>
  <c r="BF125" i="1"/>
  <c r="BE125" i="1"/>
  <c r="AA125" i="1"/>
  <c r="AA123" i="1" s="1"/>
  <c r="AA122" i="1" s="1"/>
  <c r="AA121" i="1" s="1"/>
  <c r="Y125" i="1"/>
  <c r="W125" i="1"/>
  <c r="N125" i="1"/>
  <c r="BK124" i="1"/>
  <c r="BI124" i="1"/>
  <c r="BH124" i="1"/>
  <c r="BG124" i="1"/>
  <c r="BF124" i="1"/>
  <c r="BE124" i="1"/>
  <c r="AA124" i="1"/>
  <c r="Y124" i="1"/>
  <c r="Y123" i="1" s="1"/>
  <c r="Y122" i="1" s="1"/>
  <c r="Y121" i="1" s="1"/>
  <c r="W124" i="1"/>
  <c r="W123" i="1" s="1"/>
  <c r="N124" i="1"/>
  <c r="BK123" i="1"/>
  <c r="N123" i="1" s="1"/>
  <c r="N90" i="1" s="1"/>
  <c r="F115" i="1"/>
  <c r="F113" i="1"/>
  <c r="BI102" i="1"/>
  <c r="BH102" i="1"/>
  <c r="BG102" i="1"/>
  <c r="BE102" i="1"/>
  <c r="BI101" i="1"/>
  <c r="BH101" i="1"/>
  <c r="BG101" i="1"/>
  <c r="BE101" i="1"/>
  <c r="BI100" i="1"/>
  <c r="BH100" i="1"/>
  <c r="H35" i="1" s="1"/>
  <c r="BG100" i="1"/>
  <c r="BE100" i="1"/>
  <c r="BI99" i="1"/>
  <c r="BH99" i="1"/>
  <c r="BG99" i="1"/>
  <c r="BE99" i="1"/>
  <c r="BI98" i="1"/>
  <c r="BH98" i="1"/>
  <c r="BG98" i="1"/>
  <c r="BE98" i="1"/>
  <c r="M32" i="1" s="1"/>
  <c r="BI97" i="1"/>
  <c r="BH97" i="1"/>
  <c r="BG97" i="1"/>
  <c r="H34" i="1" s="1"/>
  <c r="BE97" i="1"/>
  <c r="H32" i="1" s="1"/>
  <c r="F81" i="1"/>
  <c r="F79" i="1"/>
  <c r="H36" i="1"/>
  <c r="O21" i="1"/>
  <c r="E21" i="1"/>
  <c r="M84" i="1" s="1"/>
  <c r="O20" i="1"/>
  <c r="O18" i="1"/>
  <c r="E18" i="1"/>
  <c r="M83" i="1" s="1"/>
  <c r="O17" i="1"/>
  <c r="O15" i="1"/>
  <c r="E15" i="1"/>
  <c r="F84" i="1" s="1"/>
  <c r="O14" i="1"/>
  <c r="O12" i="1"/>
  <c r="E12" i="1"/>
  <c r="F83" i="1" s="1"/>
  <c r="O11" i="1"/>
  <c r="O9" i="1"/>
  <c r="M81" i="1" s="1"/>
  <c r="F6" i="1"/>
  <c r="F112" i="1" s="1"/>
  <c r="W122" i="1" l="1"/>
  <c r="W121" i="1" s="1"/>
  <c r="F78" i="1"/>
  <c r="M115" i="1"/>
  <c r="F117" i="1"/>
  <c r="M117" i="1"/>
  <c r="F118" i="1"/>
  <c r="N378" i="1"/>
  <c r="BF378" i="1" s="1"/>
  <c r="M118" i="1"/>
  <c r="BK122" i="1"/>
  <c r="N122" i="1" l="1"/>
  <c r="N89" i="1" s="1"/>
  <c r="BK121" i="1"/>
  <c r="N121" i="1" s="1"/>
  <c r="N88" i="1" s="1"/>
  <c r="N102" i="1" l="1"/>
  <c r="BF102" i="1" s="1"/>
  <c r="N98" i="1"/>
  <c r="BF98" i="1" s="1"/>
  <c r="M27" i="1"/>
  <c r="N99" i="1"/>
  <c r="BF99" i="1" s="1"/>
  <c r="N100" i="1"/>
  <c r="BF100" i="1" s="1"/>
  <c r="N101" i="1"/>
  <c r="BF101" i="1" s="1"/>
  <c r="N97" i="1"/>
  <c r="N96" i="1" l="1"/>
  <c r="BF97" i="1"/>
  <c r="M33" i="1" l="1"/>
  <c r="H33" i="1"/>
  <c r="M28" i="1"/>
  <c r="M30" i="1" s="1"/>
  <c r="L104" i="1"/>
  <c r="L38" i="1" l="1"/>
</calcChain>
</file>

<file path=xl/sharedStrings.xml><?xml version="1.0" encoding="utf-8"?>
<sst xmlns="http://schemas.openxmlformats.org/spreadsheetml/2006/main" count="2283" uniqueCount="372">
  <si>
    <t>List obsahuje:</t>
  </si>
  <si>
    <t>1) Krycí list rozpočtu</t>
  </si>
  <si>
    <t>2) Rekapitulace rozpočtu</t>
  </si>
  <si>
    <t>3) Rozpočet</t>
  </si>
  <si>
    <t>Zpět na list:</t>
  </si>
  <si>
    <t>Rekapitulace stavby</t>
  </si>
  <si>
    <t>optimalizováno pro tisk sestav ve formátu A4 - na výšku</t>
  </si>
  <si>
    <t>&gt;&gt;  skryté sloupce  &lt;&lt;</t>
  </si>
  <si>
    <t>{6184C1B5-FBB5-4270-A5AB-B970B46EB6DE}</t>
  </si>
  <si>
    <t>1</t>
  </si>
  <si>
    <t>KRYCÍ LIST ROZPOČTU</t>
  </si>
  <si>
    <t>v ---  níže se nacházejí doplnkové a pomocné údaje k sestavám  --- v</t>
  </si>
  <si>
    <t>False</t>
  </si>
  <si>
    <t>Stavba:</t>
  </si>
  <si>
    <t>Objekt:</t>
  </si>
  <si>
    <t>3 - ZTI</t>
  </si>
  <si>
    <t>JKSO:</t>
  </si>
  <si>
    <t>CC-CZ:</t>
  </si>
  <si>
    <t>Místo:</t>
  </si>
  <si>
    <t xml:space="preserve"> </t>
  </si>
  <si>
    <t>Datum:</t>
  </si>
  <si>
    <t>Objednavatel:</t>
  </si>
  <si>
    <t>IČ:</t>
  </si>
  <si>
    <t>DIČ:</t>
  </si>
  <si>
    <t>Zhotovitel:</t>
  </si>
  <si>
    <t>Projektant:</t>
  </si>
  <si>
    <t>Zpracovatel:</t>
  </si>
  <si>
    <t>Poznámka:</t>
  </si>
  <si>
    <t>Náklady z rozpočtu</t>
  </si>
  <si>
    <t>Ostatní náklady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</si>
  <si>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</si>
  <si>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</si>
  <si>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</si>
  <si>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</si>
  <si>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</si>
  <si>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</si>
  <si>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</si>
  <si>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</si>
  <si>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</si>
  <si>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</si>
  <si>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</si>
  <si>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</si>
  <si>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</si>
  <si>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</si>
  <si>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</si>
  <si>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</si>
  <si>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</si>
  <si>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ROZPOČTU</t>
  </si>
  <si>
    <t>Kód - Popis</t>
  </si>
  <si>
    <t>Cena celkem [CZK]</t>
  </si>
  <si>
    <t>1) Náklady z rozpočtu</t>
  </si>
  <si>
    <t>-1</t>
  </si>
  <si>
    <t>PSV - 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</si>
  <si>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</si>
  <si>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</si>
  <si>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</si>
  <si>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</si>
  <si>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>VP -   Vícepráce</t>
  </si>
  <si>
    <t>2) Ostatní náklady</t>
  </si>
  <si>
    <t>Zařízení staveniště</t>
  </si>
  <si>
    <t>VRN</t>
  </si>
  <si>
    <t>2</t>
  </si>
  <si>
    <t>Projektové práce</t>
  </si>
  <si>
    <t>Územní vlivy</t>
  </si>
  <si>
    <t>Provozní vlivy</t>
  </si>
  <si>
    <t>Jiné VRN</t>
  </si>
  <si>
    <t>Kompletační činnost</t>
  </si>
  <si>
    <t>KOMPLETACNA</t>
  </si>
  <si>
    <t>Celkové náklady za stavbu 1) + 2)</t>
  </si>
  <si>
    <t>ROZPOČET</t>
  </si>
  <si>
    <t>PČ</t>
  </si>
  <si>
    <t>Typ</t>
  </si>
  <si>
    <t>Kód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</si>
  <si>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</si>
  <si>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</si>
  <si>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</si>
  <si>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</si>
  <si>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</si>
  <si>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</si>
  <si>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</si>
  <si>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</si>
  <si>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</si>
  <si>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</si>
  <si>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</si>
  <si>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</si>
  <si>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D</t>
  </si>
  <si>
    <t>0</t>
  </si>
  <si>
    <t>ROZPOCET</t>
  </si>
  <si>
    <t>K</t>
  </si>
  <si>
    <t>721174005</t>
  </si>
  <si>
    <t>Potrubí kanalizační z PP svodné systém HT DN 100</t>
  </si>
  <si>
    <t>m</t>
  </si>
  <si>
    <t>16</t>
  </si>
  <si>
    <t>-1065814171</t>
  </si>
  <si>
    <t>721174006</t>
  </si>
  <si>
    <t>Potrubí kanalizační z PP svodné systém HT DN 125</t>
  </si>
  <si>
    <t>937314940</t>
  </si>
  <si>
    <t>3</t>
  </si>
  <si>
    <t>721174024</t>
  </si>
  <si>
    <t>Potrubí kanalizační z PP odpadní systém HT DN 70</t>
  </si>
  <si>
    <t>-1087339065</t>
  </si>
  <si>
    <t>"K2"6</t>
  </si>
  <si>
    <t>VV</t>
  </si>
  <si>
    <t>"K1"6</t>
  </si>
  <si>
    <t>Součet</t>
  </si>
  <si>
    <t>4</t>
  </si>
  <si>
    <t>721174025</t>
  </si>
  <si>
    <t>Potrubí kanalizační z PP odpadní systém HT DN 110</t>
  </si>
  <si>
    <t>-1567973639</t>
  </si>
  <si>
    <t>"S1"4</t>
  </si>
  <si>
    <t>5</t>
  </si>
  <si>
    <t>721174043</t>
  </si>
  <si>
    <t>Potrubí kanalizační z PP připojovací systém HT DN 50</t>
  </si>
  <si>
    <t>-496318607</t>
  </si>
  <si>
    <t>1.NP</t>
  </si>
  <si>
    <t>"S1"6+2+3+2</t>
  </si>
  <si>
    <t>"S2"5</t>
  </si>
  <si>
    <t>"S4"4</t>
  </si>
  <si>
    <t>2.NP</t>
  </si>
  <si>
    <t>"S1"5</t>
  </si>
  <si>
    <t>6</t>
  </si>
  <si>
    <t>721174045</t>
  </si>
  <si>
    <t>Potrubí kanalizační z PP připojovací systém HT DN 110</t>
  </si>
  <si>
    <t>-885767277</t>
  </si>
  <si>
    <t>"S1"1</t>
  </si>
  <si>
    <t>"S2"1,5</t>
  </si>
  <si>
    <t>"S1"1,5</t>
  </si>
  <si>
    <t>7</t>
  </si>
  <si>
    <t>721174056</t>
  </si>
  <si>
    <t>Potrubí kanalizační z PP dešťové systém HT DN 125</t>
  </si>
  <si>
    <t>1318198775</t>
  </si>
  <si>
    <t>8</t>
  </si>
  <si>
    <t>721194107</t>
  </si>
  <si>
    <t>Vyvedení a upevnění odpadních výpustek do DN 70</t>
  </si>
  <si>
    <t>kus</t>
  </si>
  <si>
    <t>-863053942</t>
  </si>
  <si>
    <t>"klimatizace"1</t>
  </si>
  <si>
    <t>"myčka"1</t>
  </si>
  <si>
    <t>"dřez"1</t>
  </si>
  <si>
    <t>"sprcha"1</t>
  </si>
  <si>
    <t>"vana"1</t>
  </si>
  <si>
    <t>"umyvadlo"1</t>
  </si>
  <si>
    <t>"pračka sušička"1</t>
  </si>
  <si>
    <t>"bidet"1</t>
  </si>
  <si>
    <t>"klimatizace"1+1</t>
  </si>
  <si>
    <t>9</t>
  </si>
  <si>
    <t>721194109</t>
  </si>
  <si>
    <t>Vyvedení a upevnění odpadních výpustek do DN 110</t>
  </si>
  <si>
    <t>1364294229</t>
  </si>
  <si>
    <t>"wc"1</t>
  </si>
  <si>
    <t>10</t>
  </si>
  <si>
    <t>721242116</t>
  </si>
  <si>
    <t>Lapač střešních splavenin z PP se zápachovou klapkou a lapacím košem DN 125</t>
  </si>
  <si>
    <t>-490290299</t>
  </si>
  <si>
    <t>11</t>
  </si>
  <si>
    <t>721274124</t>
  </si>
  <si>
    <t>Přivzdušňovací ventil vnitřní odpadních potrubí DN 110</t>
  </si>
  <si>
    <t>1098861163</t>
  </si>
  <si>
    <t>12</t>
  </si>
  <si>
    <t>721290112</t>
  </si>
  <si>
    <t>Zkouška těsnosti potrubí kanalizace vodou do DN 200</t>
  </si>
  <si>
    <t>2084180589</t>
  </si>
  <si>
    <t>součet instalovaného potrubí</t>
  </si>
  <si>
    <t>10+25+12+4+27+4+51</t>
  </si>
  <si>
    <t>13</t>
  </si>
  <si>
    <t>998721202</t>
  </si>
  <si>
    <t>Přesun hmot procentní pro vnitřní kanalizace v objektech v do 12 m</t>
  </si>
  <si>
    <t>%</t>
  </si>
  <si>
    <t>1423930151</t>
  </si>
  <si>
    <t>14</t>
  </si>
  <si>
    <t>722174021</t>
  </si>
  <si>
    <t>Potrubí vodovodní plastové PPR D 16 x 2,2 mm</t>
  </si>
  <si>
    <t>-785297608</t>
  </si>
  <si>
    <t>(1,5+1,5+2,5+2,5+7+8+2+5+1,5+1,5+1,5+3+3+3)</t>
  </si>
  <si>
    <t>(1,5+1,5+4+1,5+1,5+1+1+1+1)</t>
  </si>
  <si>
    <t>STOUPACÍ POTRUBÍ</t>
  </si>
  <si>
    <t>3,5*2</t>
  </si>
  <si>
    <t>15</t>
  </si>
  <si>
    <t>722174022</t>
  </si>
  <si>
    <t>Potrubí vodovodní plastové PPR D 20 x 2,3 mm</t>
  </si>
  <si>
    <t>-1027475142</t>
  </si>
  <si>
    <t>(3+3+1,5+1,5)</t>
  </si>
  <si>
    <t>722174023</t>
  </si>
  <si>
    <t>Potrubí vodovodní plastové PPR D 25 x 2,8 mm</t>
  </si>
  <si>
    <t>-1174157209</t>
  </si>
  <si>
    <t>6+6</t>
  </si>
  <si>
    <t>17</t>
  </si>
  <si>
    <t>722174024</t>
  </si>
  <si>
    <t>Potrubí vodovodní plastové PPR D 32 x5,4 mm</t>
  </si>
  <si>
    <t>674467367</t>
  </si>
  <si>
    <t>4+6+6+6</t>
  </si>
  <si>
    <t>18</t>
  </si>
  <si>
    <t>722181241</t>
  </si>
  <si>
    <t>Ochrana vodovodního potrubí izolačními trubicemi z PE</t>
  </si>
  <si>
    <t>956400857</t>
  </si>
  <si>
    <t>D 16x2,2 mm</t>
  </si>
  <si>
    <t>D 20x2,3 mm</t>
  </si>
  <si>
    <t>D 25x2,8 mm</t>
  </si>
  <si>
    <t>D32x5,4 mm</t>
  </si>
  <si>
    <t>19</t>
  </si>
  <si>
    <t>722190401</t>
  </si>
  <si>
    <t>Vyvedení a upevnění výpustku do DN 25</t>
  </si>
  <si>
    <t>-1000458364</t>
  </si>
  <si>
    <t>20</t>
  </si>
  <si>
    <t>722220111</t>
  </si>
  <si>
    <t>Nástěnka pro výtokový ventil G 1/2 s jedním závitem</t>
  </si>
  <si>
    <t>1830838963</t>
  </si>
  <si>
    <t>21</t>
  </si>
  <si>
    <t>722220121</t>
  </si>
  <si>
    <t>Nástěnka pro baterii G 1/2 s jedním závitem</t>
  </si>
  <si>
    <t>pár</t>
  </si>
  <si>
    <t>-399459739</t>
  </si>
  <si>
    <t>22</t>
  </si>
  <si>
    <t>722232045</t>
  </si>
  <si>
    <t>Kulový kohout KK DN 25</t>
  </si>
  <si>
    <t>-31479874</t>
  </si>
  <si>
    <t>23</t>
  </si>
  <si>
    <t>722232046</t>
  </si>
  <si>
    <t>REDV DN 25</t>
  </si>
  <si>
    <t>941872952</t>
  </si>
  <si>
    <t>24</t>
  </si>
  <si>
    <t>722232047</t>
  </si>
  <si>
    <t>Čerpadlo WILO star - Z 25/2</t>
  </si>
  <si>
    <t>1360321184</t>
  </si>
  <si>
    <t>25</t>
  </si>
  <si>
    <t>722232048</t>
  </si>
  <si>
    <t>ZKV DN 20</t>
  </si>
  <si>
    <t>-1522666594</t>
  </si>
  <si>
    <t>26</t>
  </si>
  <si>
    <t>722232049</t>
  </si>
  <si>
    <t>ZK DN 25</t>
  </si>
  <si>
    <t>-1477991630</t>
  </si>
  <si>
    <t>27</t>
  </si>
  <si>
    <t>722232050</t>
  </si>
  <si>
    <t>ZK DN 15</t>
  </si>
  <si>
    <t>-1137888296</t>
  </si>
  <si>
    <t>28</t>
  </si>
  <si>
    <t>722232051</t>
  </si>
  <si>
    <t>KK DN 15</t>
  </si>
  <si>
    <t>-1472414891</t>
  </si>
  <si>
    <t>29</t>
  </si>
  <si>
    <t>722232052</t>
  </si>
  <si>
    <t>F DN 15</t>
  </si>
  <si>
    <t>-124131783</t>
  </si>
  <si>
    <t>30</t>
  </si>
  <si>
    <t>722232053</t>
  </si>
  <si>
    <t>Pojistný ventil DN 25 600 kpa</t>
  </si>
  <si>
    <t>51940798</t>
  </si>
  <si>
    <t>31</t>
  </si>
  <si>
    <t>722232054</t>
  </si>
  <si>
    <t>Expanzní nádoba 8 l 8 bar</t>
  </si>
  <si>
    <t>-1879836532</t>
  </si>
  <si>
    <t>32</t>
  </si>
  <si>
    <t>722290229</t>
  </si>
  <si>
    <t>Zkouška těsnosti vodovodního potrubí</t>
  </si>
  <si>
    <t>-943335272</t>
  </si>
  <si>
    <t>33</t>
  </si>
  <si>
    <t>722290234</t>
  </si>
  <si>
    <t>Proplach a dezinfekce vodovodního potrubí do DN 80</t>
  </si>
  <si>
    <t>-1834003446</t>
  </si>
  <si>
    <t>34</t>
  </si>
  <si>
    <t>998722202</t>
  </si>
  <si>
    <t>Přesun hmot procentní pro vnitřní vodovod v objektech v do 12 m</t>
  </si>
  <si>
    <t>635898869</t>
  </si>
  <si>
    <t>35</t>
  </si>
  <si>
    <t>725119122.1</t>
  </si>
  <si>
    <t>Montáž wc</t>
  </si>
  <si>
    <t>-153402281</t>
  </si>
  <si>
    <t>36</t>
  </si>
  <si>
    <t>M</t>
  </si>
  <si>
    <t>642320510.1</t>
  </si>
  <si>
    <t>wc</t>
  </si>
  <si>
    <t>-1601381023</t>
  </si>
  <si>
    <t>37</t>
  </si>
  <si>
    <t>642320510.2)</t>
  </si>
  <si>
    <t>bidet</t>
  </si>
  <si>
    <t>1840754331</t>
  </si>
  <si>
    <t>38</t>
  </si>
  <si>
    <t>725219102</t>
  </si>
  <si>
    <t>Montáž umyvadla</t>
  </si>
  <si>
    <t>soubor</t>
  </si>
  <si>
    <t>-679570696</t>
  </si>
  <si>
    <t>39</t>
  </si>
  <si>
    <t>642110070</t>
  </si>
  <si>
    <t>umyvadlo</t>
  </si>
  <si>
    <t>-171916335</t>
  </si>
  <si>
    <t>40</t>
  </si>
  <si>
    <t>725222116</t>
  </si>
  <si>
    <t>Montáž vany</t>
  </si>
  <si>
    <t>-72746039</t>
  </si>
  <si>
    <t>41</t>
  </si>
  <si>
    <t>642100000</t>
  </si>
  <si>
    <t>vana</t>
  </si>
  <si>
    <t>1284806586</t>
  </si>
  <si>
    <t>42</t>
  </si>
  <si>
    <t>725229103-1</t>
  </si>
  <si>
    <t xml:space="preserve">Montáž sprchového koutu se zápachovou uzávěrkou </t>
  </si>
  <si>
    <t>140014951</t>
  </si>
  <si>
    <t>43</t>
  </si>
  <si>
    <t>554209991-1</t>
  </si>
  <si>
    <t>sprchový kout</t>
  </si>
  <si>
    <t>-1365841860</t>
  </si>
  <si>
    <t>44</t>
  </si>
  <si>
    <t>725245102</t>
  </si>
  <si>
    <t>Zástěna sprchová jednokřídlá do výšky 2000 mm a šířky 800 mm</t>
  </si>
  <si>
    <t>393569872</t>
  </si>
  <si>
    <t>45</t>
  </si>
  <si>
    <t>725819401</t>
  </si>
  <si>
    <t>Montáž ventilů rohových G 1/2 s připojovací trubičkou</t>
  </si>
  <si>
    <t>-1374599290</t>
  </si>
  <si>
    <t>46</t>
  </si>
  <si>
    <t>551456330</t>
  </si>
  <si>
    <t>ventil rohový</t>
  </si>
  <si>
    <t>1476058335</t>
  </si>
  <si>
    <t>47</t>
  </si>
  <si>
    <t>725821312</t>
  </si>
  <si>
    <t>Baterie dřezové nástěnné pákové s otáčivým kulatým ústím a délkou ramínka 300 mm</t>
  </si>
  <si>
    <t>1690944730</t>
  </si>
  <si>
    <t>48</t>
  </si>
  <si>
    <t>725822612</t>
  </si>
  <si>
    <t>Baterie umyvadlové stojánkové pákové s výpustí</t>
  </si>
  <si>
    <t>-1365119770</t>
  </si>
  <si>
    <t>49</t>
  </si>
  <si>
    <t>725841311</t>
  </si>
  <si>
    <t>Baterie sprchové nástěnné pákové</t>
  </si>
  <si>
    <t>-456731356</t>
  </si>
  <si>
    <t>50</t>
  </si>
  <si>
    <t>725851315</t>
  </si>
  <si>
    <t>Ventil odpadní dřezový s přepadem G 6/4</t>
  </si>
  <si>
    <t>-2082940098</t>
  </si>
  <si>
    <t>51</t>
  </si>
  <si>
    <t>725851325</t>
  </si>
  <si>
    <t>Ventil odpadní umyvadlový bez přepadu G 5/4</t>
  </si>
  <si>
    <t>1553635330</t>
  </si>
  <si>
    <t>52</t>
  </si>
  <si>
    <t>725861102</t>
  </si>
  <si>
    <t>Zápachová uzávěrka pro umyvadla DN 40</t>
  </si>
  <si>
    <t>-1327864962</t>
  </si>
  <si>
    <t>53</t>
  </si>
  <si>
    <t>725862103</t>
  </si>
  <si>
    <t>Zápachová uzávěrka pro dřezy DN 40/50</t>
  </si>
  <si>
    <t>-1358153387</t>
  </si>
  <si>
    <t>54</t>
  </si>
  <si>
    <t>725864311</t>
  </si>
  <si>
    <t>Zápachová uzávěrka van DN 40/50 s kulovým kloubem na odtoku</t>
  </si>
  <si>
    <t>-1100975987</t>
  </si>
  <si>
    <t>55</t>
  </si>
  <si>
    <t>725865312</t>
  </si>
  <si>
    <t>Zápachová uzávěrka sprchových van DN 40/50 s kulovým kloubem na odtoku a odpadním ventilem</t>
  </si>
  <si>
    <t>2069396498</t>
  </si>
  <si>
    <t>56</t>
  </si>
  <si>
    <t>998725202</t>
  </si>
  <si>
    <t>Přesun hmot procentní pro zařizovací předměty v objektech v do 12 m</t>
  </si>
  <si>
    <t>-934294628</t>
  </si>
  <si>
    <t>57</t>
  </si>
  <si>
    <t>726131041</t>
  </si>
  <si>
    <t>Instalační předstěna - klozet závěsný v 1120 mm s ovládáním zepředu do lehkých stěn s kovovou kcí</t>
  </si>
  <si>
    <t>-1688814186</t>
  </si>
  <si>
    <t>58</t>
  </si>
  <si>
    <t>726191001</t>
  </si>
  <si>
    <t>Zvukoizolační souprava pro klozet a bidet</t>
  </si>
  <si>
    <t>1295354907</t>
  </si>
  <si>
    <t>59</t>
  </si>
  <si>
    <t>726191002</t>
  </si>
  <si>
    <t>Souprava pro předstěnovou montáž</t>
  </si>
  <si>
    <t>172917146</t>
  </si>
  <si>
    <t>60</t>
  </si>
  <si>
    <t>998726212</t>
  </si>
  <si>
    <t>Přesun hmot procentní pro instalační prefabrikáty v objektech v do 12 m</t>
  </si>
  <si>
    <t>1825442686</t>
  </si>
  <si>
    <t>VP - Vícepráce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</si>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</sst>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0.00%;\-0.00%"/>
    <numFmt numFmtId="166" formatCode="#,##0.00000;\-#,##0.00000"/>
    <numFmt numFmtId="167" formatCode="#,##0.000;\-#,##0.000"/>
  </numFmts>
  <fonts count="26" x14ac:knownFonts="1">
    <font>
      <sz val="8"/>
      <name val="Trebuchet MS"/>
      <family val="2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u/>
      <sz val="8"/>
      <color theme="1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indexed="48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indexed="55"/>
      <name val="Trebuchet MS"/>
      <family val="2"/>
      <charset val="238"/>
    </font>
    <font>
      <b/>
      <sz val="12"/>
      <name val="Trebuchet MS"/>
      <family val="2"/>
      <charset val="238"/>
    </font>
    <font>
      <sz val="9"/>
      <name val="Trebuchet MS"/>
      <family val="2"/>
      <charset val="238"/>
    </font>
    <font>
      <sz val="10"/>
      <color indexed="63"/>
      <name val="Trebuchet MS"/>
      <family val="2"/>
      <charset val="238"/>
    </font>
    <font>
      <b/>
      <sz val="10"/>
      <name val="Trebuchet MS"/>
      <family val="2"/>
      <charset val="238"/>
    </font>
    <font>
      <sz val="8"/>
      <color indexed="55"/>
      <name val="Trebuchet MS"/>
      <family val="2"/>
      <charset val="238"/>
    </font>
    <font>
      <b/>
      <sz val="10"/>
      <color indexed="63"/>
      <name val="Trebuchet MS"/>
      <family val="2"/>
      <charset val="238"/>
    </font>
    <font>
      <sz val="10"/>
      <color indexed="55"/>
      <name val="Trebuchet MS"/>
      <family val="2"/>
      <charset val="238"/>
    </font>
    <font>
      <b/>
      <sz val="12"/>
      <color indexed="16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12"/>
      <name val="Trebuchet MS"/>
      <family val="2"/>
      <charset val="238"/>
    </font>
    <font>
      <sz val="10"/>
      <color indexed="56"/>
      <name val="Trebuchet MS"/>
      <family val="2"/>
      <charset val="238"/>
    </font>
    <font>
      <sz val="8"/>
      <color indexed="16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indexed="56"/>
      <name val="Trebuchet MS"/>
      <family val="2"/>
      <charset val="238"/>
    </font>
    <font>
      <sz val="8"/>
      <color indexed="63"/>
      <name val="Trebuchet MS"/>
      <family val="2"/>
      <charset val="238"/>
    </font>
    <font>
      <sz val="8"/>
      <color indexed="10"/>
      <name val="Trebuchet MS"/>
      <family val="2"/>
      <charset val="238"/>
    </font>
    <font>
      <sz val="8"/>
      <color indexed="20"/>
      <name val="Trebuchet MS"/>
      <family val="2"/>
      <charset val="238"/>
    </font>
    <font>
      <i/>
      <sz val="8"/>
      <color indexed="12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55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" fillId="0" borderId="0" applyNumberFormat="0" applyFill="0" applyBorder="0" applyAlignment="0" applyProtection="0">
      <alignment vertical="top" wrapText="1"/>
      <protection locked="0"/>
    </xf>
  </cellStyleXfs>
  <cellXfs count="191">
    <xf numFmtId="0" fontId="0" fillId="0" borderId="0" xfId="0">
      <protection locked="0"/>
    </xf>
    <xf numFmtId="0" fontId="0" fillId="2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4" fillId="2" borderId="0" xfId="1" applyFont="1" applyFill="1" applyAlignment="1" applyProtection="1">
      <alignment horizontal="left" vertical="center"/>
    </xf>
    <xf numFmtId="0" fontId="4" fillId="2" borderId="0" xfId="1" applyFont="1" applyFill="1" applyAlignment="1" applyProtection="1">
      <alignment horizontal="center" vertical="center"/>
    </xf>
    <xf numFmtId="0" fontId="0" fillId="2" borderId="0" xfId="0" applyFont="1" applyFill="1" applyAlignment="1">
      <alignment horizontal="left" vertical="top"/>
      <protection locked="0"/>
    </xf>
    <xf numFmtId="0" fontId="0" fillId="2" borderId="0" xfId="0" applyFill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5" fillId="0" borderId="0" xfId="0" applyFont="1" applyAlignment="1">
      <alignment horizontal="center" vertical="center"/>
      <protection locked="0"/>
    </xf>
    <xf numFmtId="0" fontId="0" fillId="0" borderId="0" xfId="0" applyFont="1" applyAlignment="1">
      <alignment horizontal="left" vertical="top"/>
      <protection locked="0"/>
    </xf>
    <xf numFmtId="0" fontId="5" fillId="3" borderId="0" xfId="0" applyFont="1" applyFill="1" applyAlignment="1">
      <alignment horizontal="center" vertical="center"/>
      <protection locked="0"/>
    </xf>
    <xf numFmtId="0" fontId="0" fillId="0" borderId="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5" fillId="0" borderId="0" xfId="0" applyFont="1" applyAlignment="1">
      <alignment horizontal="left" vertical="center"/>
      <protection locked="0"/>
    </xf>
    <xf numFmtId="0" fontId="0" fillId="0" borderId="0" xfId="0" applyAlignment="1" applyProtection="1">
      <alignment horizontal="left" vertical="top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0" fillId="0" borderId="0" xfId="0" applyFont="1" applyAlignment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164" fontId="9" fillId="4" borderId="0" xfId="0" applyNumberFormat="1" applyFont="1" applyFill="1" applyAlignment="1">
      <alignment horizontal="left" vertical="top"/>
      <protection locked="0"/>
    </xf>
    <xf numFmtId="0" fontId="9" fillId="0" borderId="0" xfId="0" applyFont="1" applyAlignment="1" applyProtection="1">
      <alignment horizontal="left" vertical="center"/>
    </xf>
    <xf numFmtId="0" fontId="9" fillId="4" borderId="0" xfId="0" applyFont="1" applyFill="1" applyAlignment="1">
      <alignment horizontal="left" vertical="center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0" xfId="0" applyFont="1" applyAlignment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39" fontId="1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39" fontId="11" fillId="0" borderId="0" xfId="0" applyNumberFormat="1" applyFont="1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</xf>
    <xf numFmtId="165" fontId="12" fillId="0" borderId="0" xfId="0" applyNumberFormat="1" applyFont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</xf>
    <xf numFmtId="39" fontId="12" fillId="0" borderId="0" xfId="0" applyNumberFormat="1" applyFont="1" applyAlignment="1" applyProtection="1">
      <alignment horizontal="right" vertical="center"/>
    </xf>
    <xf numFmtId="0" fontId="0" fillId="3" borderId="0" xfId="0" applyFill="1" applyAlignment="1" applyProtection="1">
      <alignment horizontal="left" vertical="center"/>
    </xf>
    <xf numFmtId="0" fontId="8" fillId="3" borderId="7" xfId="0" applyFont="1" applyFill="1" applyBorder="1" applyAlignment="1" applyProtection="1">
      <alignment horizontal="left" vertical="center"/>
    </xf>
    <xf numFmtId="0" fontId="0" fillId="3" borderId="8" xfId="0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right" vertical="center"/>
    </xf>
    <xf numFmtId="0" fontId="8" fillId="3" borderId="8" xfId="0" applyFont="1" applyFill="1" applyBorder="1" applyAlignment="1" applyProtection="1">
      <alignment horizontal="center" vertical="center"/>
    </xf>
    <xf numFmtId="39" fontId="8" fillId="3" borderId="8" xfId="0" applyNumberFormat="1" applyFont="1" applyFill="1" applyBorder="1" applyAlignment="1" applyProtection="1">
      <alignment horizontal="right" vertical="center"/>
    </xf>
    <xf numFmtId="0" fontId="0" fillId="3" borderId="8" xfId="0" applyFill="1" applyBorder="1" applyAlignment="1" applyProtection="1">
      <alignment horizontal="left" vertical="center"/>
    </xf>
    <xf numFmtId="0" fontId="0" fillId="3" borderId="9" xfId="0" applyFill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14" fillId="0" borderId="14" xfId="0" applyFont="1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14" fillId="0" borderId="15" xfId="0" applyFon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4" fontId="9" fillId="0" borderId="0" xfId="0" applyNumberFormat="1" applyFont="1" applyAlignment="1" applyProtection="1">
      <alignment horizontal="left" vertical="top"/>
    </xf>
    <xf numFmtId="0" fontId="9" fillId="3" borderId="0" xfId="0" applyFont="1" applyFill="1" applyAlignment="1" applyProtection="1">
      <alignment horizontal="center" vertical="center"/>
    </xf>
    <xf numFmtId="0" fontId="0" fillId="3" borderId="0" xfId="0" applyFill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39" fontId="15" fillId="0" borderId="0" xfId="0" applyNumberFormat="1" applyFont="1" applyAlignment="1" applyProtection="1">
      <alignment horizontal="right" vertical="center"/>
    </xf>
    <xf numFmtId="0" fontId="16" fillId="0" borderId="4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39" fontId="16" fillId="0" borderId="0" xfId="0" applyNumberFormat="1" applyFont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0" fontId="16" fillId="0" borderId="5" xfId="0" applyFont="1" applyBorder="1" applyAlignment="1" applyProtection="1">
      <alignment horizontal="left" vertical="center"/>
    </xf>
    <xf numFmtId="0" fontId="17" fillId="0" borderId="0" xfId="0" applyFont="1" applyAlignment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39" fontId="18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0" fontId="18" fillId="0" borderId="5" xfId="0" applyFont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  <protection locked="0"/>
    </xf>
    <xf numFmtId="39" fontId="16" fillId="0" borderId="0" xfId="0" applyNumberFormat="1" applyFont="1" applyAlignment="1" applyProtection="1">
      <alignment horizontal="right"/>
    </xf>
    <xf numFmtId="0" fontId="0" fillId="0" borderId="20" xfId="0" applyBorder="1" applyAlignment="1" applyProtection="1">
      <alignment horizontal="left" vertical="center"/>
    </xf>
    <xf numFmtId="0" fontId="7" fillId="0" borderId="20" xfId="0" applyFont="1" applyBorder="1" applyAlignment="1" applyProtection="1">
      <alignment horizontal="center" vertical="center"/>
    </xf>
    <xf numFmtId="0" fontId="18" fillId="4" borderId="0" xfId="0" applyFont="1" applyFill="1" applyAlignment="1">
      <alignment horizontal="left" vertical="center"/>
      <protection locked="0"/>
    </xf>
    <xf numFmtId="39" fontId="18" fillId="4" borderId="0" xfId="0" applyNumberFormat="1" applyFont="1" applyFill="1" applyAlignment="1">
      <alignment horizontal="right" vertical="center"/>
      <protection locked="0"/>
    </xf>
    <xf numFmtId="0" fontId="0" fillId="0" borderId="21" xfId="0" applyBorder="1" applyAlignment="1" applyProtection="1">
      <alignment horizontal="left" vertical="center"/>
    </xf>
    <xf numFmtId="0" fontId="14" fillId="0" borderId="21" xfId="0" applyFont="1" applyBorder="1" applyAlignment="1" applyProtection="1">
      <alignment horizontal="center" vertical="center"/>
    </xf>
    <xf numFmtId="39" fontId="0" fillId="0" borderId="0" xfId="0" applyNumberFormat="1" applyFont="1" applyAlignment="1">
      <alignment horizontal="right" vertical="center"/>
      <protection locked="0"/>
    </xf>
    <xf numFmtId="0" fontId="0" fillId="0" borderId="22" xfId="0" applyBorder="1" applyAlignment="1" applyProtection="1">
      <alignment horizontal="left" vertical="center"/>
    </xf>
    <xf numFmtId="0" fontId="14" fillId="0" borderId="22" xfId="0" applyFont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left" vertical="center"/>
    </xf>
    <xf numFmtId="39" fontId="15" fillId="3" borderId="0" xfId="0" applyNumberFormat="1" applyFont="1" applyFill="1" applyAlignment="1" applyProtection="1">
      <alignment horizontal="right"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3" borderId="24" xfId="0" applyFont="1" applyFill="1" applyBorder="1" applyAlignment="1" applyProtection="1">
      <alignment horizontal="center" vertical="center" wrapText="1"/>
    </xf>
    <xf numFmtId="0" fontId="9" fillId="3" borderId="24" xfId="0" applyFont="1" applyFill="1" applyBorder="1" applyAlignment="1" applyProtection="1">
      <alignment horizontal="center" vertical="center" wrapText="1"/>
    </xf>
    <xf numFmtId="0" fontId="0" fillId="3" borderId="24" xfId="0" applyFill="1" applyBorder="1" applyAlignment="1" applyProtection="1">
      <alignment horizontal="center" vertical="center" wrapText="1"/>
    </xf>
    <xf numFmtId="0" fontId="0" fillId="3" borderId="25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39" fontId="15" fillId="0" borderId="0" xfId="0" applyNumberFormat="1" applyFont="1" applyAlignment="1" applyProtection="1">
      <alignment horizontal="right"/>
    </xf>
    <xf numFmtId="0" fontId="0" fillId="0" borderId="10" xfId="0" applyBorder="1" applyAlignment="1" applyProtection="1">
      <alignment horizontal="left" vertical="center"/>
    </xf>
    <xf numFmtId="166" fontId="19" fillId="0" borderId="6" xfId="0" applyNumberFormat="1" applyFont="1" applyBorder="1" applyAlignment="1" applyProtection="1">
      <alignment horizontal="right"/>
    </xf>
    <xf numFmtId="166" fontId="19" fillId="0" borderId="11" xfId="0" applyNumberFormat="1" applyFont="1" applyBorder="1" applyAlignment="1" applyProtection="1">
      <alignment horizontal="right"/>
    </xf>
    <xf numFmtId="39" fontId="20" fillId="0" borderId="0" xfId="0" applyNumberFormat="1" applyFont="1" applyAlignment="1">
      <alignment horizontal="right" vertical="center"/>
      <protection locked="0"/>
    </xf>
    <xf numFmtId="0" fontId="21" fillId="0" borderId="4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21" fillId="0" borderId="5" xfId="0" applyFont="1" applyBorder="1" applyAlignment="1" applyProtection="1">
      <alignment horizontal="left"/>
    </xf>
    <xf numFmtId="0" fontId="0" fillId="0" borderId="0" xfId="0" applyFont="1" applyAlignment="1">
      <alignment horizontal="left"/>
      <protection locked="0"/>
    </xf>
    <xf numFmtId="0" fontId="21" fillId="0" borderId="12" xfId="0" applyFont="1" applyBorder="1" applyAlignment="1" applyProtection="1">
      <alignment horizontal="left"/>
    </xf>
    <xf numFmtId="166" fontId="21" fillId="0" borderId="0" xfId="0" applyNumberFormat="1" applyFont="1" applyAlignment="1" applyProtection="1">
      <alignment horizontal="right"/>
    </xf>
    <xf numFmtId="166" fontId="21" fillId="0" borderId="13" xfId="0" applyNumberFormat="1" applyFont="1" applyBorder="1" applyAlignment="1" applyProtection="1">
      <alignment horizontal="right"/>
    </xf>
    <xf numFmtId="0" fontId="21" fillId="0" borderId="0" xfId="0" applyFont="1" applyAlignment="1">
      <alignment horizontal="left"/>
      <protection locked="0"/>
    </xf>
    <xf numFmtId="39" fontId="21" fillId="0" borderId="0" xfId="0" applyNumberFormat="1" applyFont="1" applyAlignment="1">
      <alignment horizontal="right" vertical="center"/>
      <protection locked="0"/>
    </xf>
    <xf numFmtId="0" fontId="18" fillId="0" borderId="0" xfId="0" applyFont="1" applyAlignment="1" applyProtection="1">
      <alignment horizontal="left"/>
    </xf>
    <xf numFmtId="39" fontId="18" fillId="0" borderId="0" xfId="0" applyNumberFormat="1" applyFont="1" applyAlignment="1" applyProtection="1">
      <alignment horizontal="right"/>
    </xf>
    <xf numFmtId="0" fontId="0" fillId="0" borderId="20" xfId="0" applyFont="1" applyBorder="1" applyAlignment="1" applyProtection="1">
      <alignment horizontal="center" vertical="center"/>
    </xf>
    <xf numFmtId="49" fontId="0" fillId="0" borderId="20" xfId="0" applyNumberFormat="1" applyFont="1" applyBorder="1" applyAlignment="1" applyProtection="1">
      <alignment horizontal="left" vertical="center" wrapText="1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center" vertical="center" wrapText="1"/>
    </xf>
    <xf numFmtId="167" fontId="0" fillId="0" borderId="20" xfId="0" applyNumberFormat="1" applyFont="1" applyBorder="1" applyAlignment="1" applyProtection="1">
      <alignment horizontal="right" vertical="center"/>
    </xf>
    <xf numFmtId="39" fontId="0" fillId="4" borderId="20" xfId="0" applyNumberFormat="1" applyFont="1" applyFill="1" applyBorder="1" applyAlignment="1">
      <alignment horizontal="right" vertical="center"/>
      <protection locked="0"/>
    </xf>
    <xf numFmtId="39" fontId="0" fillId="0" borderId="20" xfId="0" applyNumberFormat="1" applyFont="1" applyBorder="1" applyAlignment="1" applyProtection="1">
      <alignment horizontal="right" vertical="center"/>
    </xf>
    <xf numFmtId="0" fontId="12" fillId="4" borderId="20" xfId="0" applyFont="1" applyFill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166" fontId="12" fillId="0" borderId="0" xfId="0" applyNumberFormat="1" applyFont="1" applyAlignment="1" applyProtection="1">
      <alignment horizontal="right" vertical="center"/>
    </xf>
    <xf numFmtId="166" fontId="12" fillId="0" borderId="13" xfId="0" applyNumberFormat="1" applyFont="1" applyBorder="1" applyAlignment="1" applyProtection="1">
      <alignment horizontal="right" vertical="center"/>
    </xf>
    <xf numFmtId="0" fontId="22" fillId="0" borderId="4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/>
    </xf>
    <xf numFmtId="167" fontId="22" fillId="0" borderId="0" xfId="0" applyNumberFormat="1" applyFont="1" applyAlignment="1" applyProtection="1">
      <alignment horizontal="right" vertical="center"/>
    </xf>
    <xf numFmtId="0" fontId="22" fillId="0" borderId="5" xfId="0" applyFont="1" applyBorder="1" applyAlignment="1" applyProtection="1">
      <alignment horizontal="left" vertical="center"/>
    </xf>
    <xf numFmtId="0" fontId="22" fillId="0" borderId="12" xfId="0" applyFont="1" applyBorder="1" applyAlignment="1" applyProtection="1">
      <alignment horizontal="left" vertical="center"/>
    </xf>
    <xf numFmtId="0" fontId="22" fillId="0" borderId="13" xfId="0" applyFont="1" applyBorder="1" applyAlignment="1" applyProtection="1">
      <alignment horizontal="left" vertical="center"/>
    </xf>
    <xf numFmtId="0" fontId="22" fillId="0" borderId="0" xfId="0" applyFont="1" applyAlignment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/>
    </xf>
    <xf numFmtId="167" fontId="23" fillId="0" borderId="0" xfId="0" applyNumberFormat="1" applyFont="1" applyAlignment="1" applyProtection="1">
      <alignment horizontal="right" vertical="center"/>
    </xf>
    <xf numFmtId="0" fontId="23" fillId="0" borderId="5" xfId="0" applyFont="1" applyBorder="1" applyAlignment="1" applyProtection="1">
      <alignment horizontal="left" vertical="center"/>
    </xf>
    <xf numFmtId="0" fontId="23" fillId="0" borderId="12" xfId="0" applyFont="1" applyBorder="1" applyAlignment="1" applyProtection="1">
      <alignment horizontal="left" vertical="center"/>
    </xf>
    <xf numFmtId="0" fontId="23" fillId="0" borderId="13" xfId="0" applyFont="1" applyBorder="1" applyAlignment="1" applyProtection="1">
      <alignment horizontal="left" vertical="center"/>
    </xf>
    <xf numFmtId="0" fontId="23" fillId="0" borderId="0" xfId="0" applyFont="1" applyAlignment="1">
      <alignment horizontal="left" vertical="center"/>
      <protection locked="0"/>
    </xf>
    <xf numFmtId="0" fontId="24" fillId="0" borderId="4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left" vertical="center"/>
    </xf>
    <xf numFmtId="0" fontId="24" fillId="0" borderId="5" xfId="0" applyFont="1" applyBorder="1" applyAlignment="1" applyProtection="1">
      <alignment horizontal="left" vertical="center"/>
    </xf>
    <xf numFmtId="0" fontId="24" fillId="0" borderId="12" xfId="0" applyFont="1" applyBorder="1" applyAlignment="1" applyProtection="1">
      <alignment horizontal="left" vertical="center"/>
    </xf>
    <xf numFmtId="0" fontId="24" fillId="0" borderId="13" xfId="0" applyFont="1" applyBorder="1" applyAlignment="1" applyProtection="1">
      <alignment horizontal="left" vertical="center"/>
    </xf>
    <xf numFmtId="0" fontId="24" fillId="0" borderId="0" xfId="0" applyFont="1" applyAlignment="1">
      <alignment horizontal="left" vertical="center"/>
      <protection locked="0"/>
    </xf>
    <xf numFmtId="167" fontId="0" fillId="4" borderId="20" xfId="0" applyNumberFormat="1" applyFont="1" applyFill="1" applyBorder="1" applyAlignment="1">
      <alignment horizontal="right" vertical="center"/>
      <protection locked="0"/>
    </xf>
    <xf numFmtId="0" fontId="25" fillId="0" borderId="20" xfId="0" applyFont="1" applyBorder="1" applyAlignment="1" applyProtection="1">
      <alignment horizontal="center" vertical="center"/>
    </xf>
    <xf numFmtId="49" fontId="25" fillId="0" borderId="20" xfId="0" applyNumberFormat="1" applyFont="1" applyBorder="1" applyAlignment="1" applyProtection="1">
      <alignment horizontal="left" vertical="center" wrapText="1"/>
    </xf>
    <xf numFmtId="0" fontId="25" fillId="0" borderId="20" xfId="0" applyFont="1" applyBorder="1" applyAlignment="1" applyProtection="1">
      <alignment horizontal="left" vertical="center" wrapText="1"/>
    </xf>
    <xf numFmtId="0" fontId="25" fillId="0" borderId="20" xfId="0" applyFont="1" applyBorder="1" applyAlignment="1" applyProtection="1">
      <alignment horizontal="left" vertical="center"/>
    </xf>
    <xf numFmtId="0" fontId="25" fillId="0" borderId="20" xfId="0" applyFont="1" applyBorder="1" applyAlignment="1" applyProtection="1">
      <alignment horizontal="center" vertical="center" wrapText="1"/>
    </xf>
    <xf numFmtId="167" fontId="25" fillId="0" borderId="20" xfId="0" applyNumberFormat="1" applyFont="1" applyBorder="1" applyAlignment="1" applyProtection="1">
      <alignment horizontal="right" vertical="center"/>
    </xf>
    <xf numFmtId="39" fontId="25" fillId="4" borderId="20" xfId="0" applyNumberFormat="1" applyFont="1" applyFill="1" applyBorder="1" applyAlignment="1">
      <alignment horizontal="right" vertical="center"/>
      <protection locked="0"/>
    </xf>
    <xf numFmtId="39" fontId="25" fillId="0" borderId="20" xfId="0" applyNumberFormat="1" applyFont="1" applyBorder="1" applyAlignment="1" applyProtection="1">
      <alignment horizontal="right" vertical="center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4" borderId="20" xfId="0" applyFont="1" applyFill="1" applyBorder="1" applyAlignment="1">
      <alignment horizontal="center" vertical="center"/>
      <protection locked="0"/>
    </xf>
    <xf numFmtId="49" fontId="0" fillId="4" borderId="20" xfId="0" applyNumberFormat="1" applyFont="1" applyFill="1" applyBorder="1" applyAlignment="1">
      <alignment horizontal="left" vertical="center" wrapText="1"/>
      <protection locked="0"/>
    </xf>
    <xf numFmtId="0" fontId="0" fillId="4" borderId="20" xfId="0" applyFont="1" applyFill="1" applyBorder="1" applyAlignment="1">
      <alignment horizontal="left" vertical="center" wrapText="1"/>
      <protection locked="0"/>
    </xf>
    <xf numFmtId="0" fontId="0" fillId="4" borderId="20" xfId="0" applyFill="1" applyBorder="1" applyAlignment="1">
      <alignment horizontal="left" vertical="center"/>
      <protection locked="0"/>
    </xf>
    <xf numFmtId="0" fontId="0" fillId="4" borderId="20" xfId="0" applyFont="1" applyFill="1" applyBorder="1" applyAlignment="1">
      <alignment horizontal="center" vertical="center" wrapText="1"/>
      <protection locked="0"/>
    </xf>
    <xf numFmtId="0" fontId="12" fillId="4" borderId="20" xfId="0" applyFont="1" applyFill="1" applyBorder="1" applyAlignment="1">
      <alignment horizontal="center" vertical="center"/>
      <protection locked="0"/>
    </xf>
    <xf numFmtId="0" fontId="0" fillId="0" borderId="0" xfId="0" applyFont="1" applyAlignment="1">
      <alignment horizontal="left" vertical="top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5F646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1</xdr:row>
      <xdr:rowOff>0</xdr:rowOff>
    </xdr:to>
    <xdr:pic>
      <xdr:nvPicPr>
        <xdr:cNvPr id="2" name="Obrázek 1" descr="C:\KROSplusData\System\Temp\rad5F646.tmp">
          <a:hlinkClick xmlns:r="http://schemas.openxmlformats.org/officeDocument/2006/relationships" r:id="rId1" tooltip="http://pro-rozpocty.cz/cs/software-a-data/kros-plus/"/>
        </xdr:cNvPr>
        <xdr:cNvPicPr>
          <a:picLocks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eskova/Downloads/Kopie%20-%20RD%20OLOVNICE%20slep&#253;%20rozpo&#269;et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1 - Zemní práce"/>
      <sheetName val="2 - Stavební práce"/>
      <sheetName val="3 - ZTI"/>
      <sheetName val="4 - Přípojky"/>
      <sheetName val="99 - Vedlejší rozpočtové ..."/>
    </sheetNames>
    <sheetDataSet>
      <sheetData sheetId="0">
        <row r="6">
          <cell r="K6" t="str">
            <v>RD OLOVNICE</v>
          </cell>
        </row>
        <row r="8">
          <cell r="AN8" t="str">
            <v>01.02.2020</v>
          </cell>
        </row>
        <row r="11">
          <cell r="E11" t="str">
            <v>Jan Švarc a Aneta Třešková</v>
          </cell>
        </row>
        <row r="13">
          <cell r="AN13" t="str">
            <v>24294152</v>
          </cell>
        </row>
        <row r="14">
          <cell r="E14" t="str">
            <v>STEMI STAV s.r.o.</v>
          </cell>
          <cell r="AN14" t="str">
            <v>CZ 24294152</v>
          </cell>
        </row>
        <row r="17">
          <cell r="E17" t="str">
            <v>Ing. Jan Štastný</v>
          </cell>
        </row>
        <row r="19">
          <cell r="AN19" t="str">
            <v>25193147</v>
          </cell>
        </row>
        <row r="20">
          <cell r="E20" t="str">
            <v>Dussen, spol. s r.o.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80"/>
  <sheetViews>
    <sheetView showGridLines="0" tabSelected="1" workbookViewId="0">
      <pane ySplit="1" topLeftCell="A260" activePane="bottomLeft" state="frozenSplit"/>
      <selection pane="bottomLeft" activeCell="F269" sqref="F269:I269"/>
    </sheetView>
  </sheetViews>
  <sheetFormatPr defaultColWidth="10.42578125" defaultRowHeight="14.25" customHeight="1" x14ac:dyDescent="0.3"/>
  <cols>
    <col min="1" max="1" width="8.28515625" style="8" customWidth="1"/>
    <col min="2" max="2" width="1.7109375" style="8" customWidth="1"/>
    <col min="3" max="3" width="4.140625" style="8" customWidth="1"/>
    <col min="4" max="4" width="4.28515625" style="8" customWidth="1"/>
    <col min="5" max="5" width="17.140625" style="8" customWidth="1"/>
    <col min="6" max="7" width="11.140625" style="8" customWidth="1"/>
    <col min="8" max="8" width="12.42578125" style="8" customWidth="1"/>
    <col min="9" max="9" width="7" style="8" customWidth="1"/>
    <col min="10" max="10" width="5.140625" style="8" customWidth="1"/>
    <col min="11" max="11" width="11.42578125" style="8" customWidth="1"/>
    <col min="12" max="12" width="12" style="8" customWidth="1"/>
    <col min="13" max="14" width="6" style="8" customWidth="1"/>
    <col min="15" max="15" width="2" style="8" customWidth="1"/>
    <col min="16" max="16" width="12.42578125" style="8" customWidth="1"/>
    <col min="17" max="17" width="4.140625" style="8" customWidth="1"/>
    <col min="18" max="18" width="1.7109375" style="8" customWidth="1"/>
    <col min="19" max="19" width="8.140625" style="8" customWidth="1"/>
    <col min="20" max="20" width="29.7109375" style="8" hidden="1" customWidth="1"/>
    <col min="21" max="21" width="16.28515625" style="8" hidden="1" customWidth="1"/>
    <col min="22" max="22" width="12.28515625" style="8" hidden="1" customWidth="1"/>
    <col min="23" max="23" width="16.28515625" style="8" hidden="1" customWidth="1"/>
    <col min="24" max="24" width="12.140625" style="8" hidden="1" customWidth="1"/>
    <col min="25" max="25" width="15" style="8" hidden="1" customWidth="1"/>
    <col min="26" max="26" width="11" style="8" hidden="1" customWidth="1"/>
    <col min="27" max="27" width="15" style="8" hidden="1" customWidth="1"/>
    <col min="28" max="28" width="16.28515625" style="8" hidden="1" customWidth="1"/>
    <col min="29" max="29" width="11" style="8" customWidth="1"/>
    <col min="30" max="30" width="15" style="8" customWidth="1"/>
    <col min="31" max="31" width="16.28515625" style="8" customWidth="1"/>
    <col min="32" max="43" width="10.42578125" style="190" customWidth="1"/>
    <col min="44" max="64" width="10.42578125" style="8" hidden="1" customWidth="1"/>
    <col min="65" max="16384" width="10.42578125" style="190"/>
  </cols>
  <sheetData>
    <row r="1" spans="1:256" s="7" customFormat="1" ht="22.5" customHeight="1" x14ac:dyDescent="0.3">
      <c r="A1" s="1"/>
      <c r="B1" s="2"/>
      <c r="C1" s="2"/>
      <c r="D1" s="3" t="s">
        <v>0</v>
      </c>
      <c r="E1" s="2"/>
      <c r="F1" s="4" t="s">
        <v>1</v>
      </c>
      <c r="G1" s="4"/>
      <c r="H1" s="5" t="s">
        <v>2</v>
      </c>
      <c r="I1" s="5"/>
      <c r="J1" s="5"/>
      <c r="K1" s="5"/>
      <c r="L1" s="4" t="s">
        <v>3</v>
      </c>
      <c r="M1" s="2"/>
      <c r="N1" s="2"/>
      <c r="O1" s="3" t="s">
        <v>4</v>
      </c>
      <c r="P1" s="2"/>
      <c r="Q1" s="2"/>
      <c r="R1" s="2"/>
      <c r="S1" s="4" t="s">
        <v>5</v>
      </c>
      <c r="T1" s="4"/>
      <c r="U1" s="1"/>
      <c r="V1" s="1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s="8" customFormat="1" ht="37.5" customHeight="1" x14ac:dyDescent="0.3">
      <c r="C2" s="9" t="s">
        <v>6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S2" s="11" t="s">
        <v>7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T2" s="8" t="s">
        <v>8</v>
      </c>
    </row>
    <row r="3" spans="1:256" s="8" customFormat="1" ht="7.5" customHeight="1" x14ac:dyDescent="0.3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  <c r="AT3" s="8" t="s">
        <v>9</v>
      </c>
    </row>
    <row r="4" spans="1:256" s="8" customFormat="1" ht="37.5" customHeight="1" x14ac:dyDescent="0.3">
      <c r="B4" s="15"/>
      <c r="C4" s="16" t="s">
        <v>10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T4" s="19" t="s">
        <v>11</v>
      </c>
      <c r="AT4" s="8" t="s">
        <v>12</v>
      </c>
    </row>
    <row r="5" spans="1:256" s="8" customFormat="1" ht="7.5" customHeight="1" x14ac:dyDescent="0.3">
      <c r="B5" s="15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8"/>
    </row>
    <row r="6" spans="1:256" s="8" customFormat="1" ht="26.25" customHeight="1" x14ac:dyDescent="0.3">
      <c r="B6" s="15"/>
      <c r="C6" s="20"/>
      <c r="D6" s="21" t="s">
        <v>13</v>
      </c>
      <c r="E6" s="20"/>
      <c r="F6" s="22" t="str">
        <f>'[1]Rekapitulace stavby'!$K$6</f>
        <v>RD OLOVNICE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20"/>
      <c r="R6" s="18"/>
    </row>
    <row r="7" spans="1:256" s="23" customFormat="1" ht="33.75" customHeight="1" x14ac:dyDescent="0.3">
      <c r="B7" s="24"/>
      <c r="C7" s="25"/>
      <c r="D7" s="26" t="s">
        <v>14</v>
      </c>
      <c r="E7" s="25"/>
      <c r="F7" s="27" t="s">
        <v>15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9"/>
    </row>
    <row r="8" spans="1:256" s="23" customFormat="1" ht="15" customHeight="1" x14ac:dyDescent="0.3">
      <c r="B8" s="24"/>
      <c r="C8" s="25"/>
      <c r="D8" s="21" t="s">
        <v>16</v>
      </c>
      <c r="E8" s="25"/>
      <c r="F8" s="30"/>
      <c r="G8" s="25"/>
      <c r="H8" s="25"/>
      <c r="I8" s="25"/>
      <c r="J8" s="25"/>
      <c r="K8" s="25"/>
      <c r="L8" s="25"/>
      <c r="M8" s="21" t="s">
        <v>17</v>
      </c>
      <c r="N8" s="25"/>
      <c r="O8" s="30"/>
      <c r="P8" s="25"/>
      <c r="Q8" s="25"/>
      <c r="R8" s="29"/>
    </row>
    <row r="9" spans="1:256" s="23" customFormat="1" ht="15" customHeight="1" x14ac:dyDescent="0.3">
      <c r="B9" s="24"/>
      <c r="C9" s="25"/>
      <c r="D9" s="21" t="s">
        <v>18</v>
      </c>
      <c r="E9" s="25"/>
      <c r="F9" s="30" t="s">
        <v>19</v>
      </c>
      <c r="G9" s="25"/>
      <c r="H9" s="25"/>
      <c r="I9" s="25"/>
      <c r="J9" s="25"/>
      <c r="K9" s="25"/>
      <c r="L9" s="25"/>
      <c r="M9" s="21" t="s">
        <v>20</v>
      </c>
      <c r="N9" s="25"/>
      <c r="O9" s="31" t="str">
        <f>'[1]Rekapitulace stavby'!$AN$8</f>
        <v>01.02.2020</v>
      </c>
      <c r="P9" s="28"/>
      <c r="Q9" s="25"/>
      <c r="R9" s="29"/>
    </row>
    <row r="10" spans="1:256" s="23" customFormat="1" ht="12" customHeight="1" x14ac:dyDescent="0.3"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9"/>
    </row>
    <row r="11" spans="1:256" s="23" customFormat="1" ht="15" customHeight="1" x14ac:dyDescent="0.3">
      <c r="B11" s="24"/>
      <c r="C11" s="25"/>
      <c r="D11" s="21" t="s">
        <v>21</v>
      </c>
      <c r="E11" s="25"/>
      <c r="F11" s="25"/>
      <c r="G11" s="25"/>
      <c r="H11" s="25"/>
      <c r="I11" s="25"/>
      <c r="J11" s="25"/>
      <c r="K11" s="25"/>
      <c r="L11" s="25"/>
      <c r="M11" s="21" t="s">
        <v>22</v>
      </c>
      <c r="N11" s="25"/>
      <c r="O11" s="32" t="str">
        <f>IF('[1]Rekapitulace stavby'!$AN$10="","",'[1]Rekapitulace stavby'!$AN$10)</f>
        <v/>
      </c>
      <c r="P11" s="28"/>
      <c r="Q11" s="25"/>
      <c r="R11" s="29"/>
    </row>
    <row r="12" spans="1:256" s="23" customFormat="1" ht="18.75" customHeight="1" x14ac:dyDescent="0.3">
      <c r="B12" s="24"/>
      <c r="C12" s="25"/>
      <c r="D12" s="25"/>
      <c r="E12" s="30" t="str">
        <f>IF('[1]Rekapitulace stavby'!$E$11="","",'[1]Rekapitulace stavby'!$E$11)</f>
        <v>Jan Švarc a Aneta Třešková</v>
      </c>
      <c r="F12" s="25"/>
      <c r="G12" s="25"/>
      <c r="H12" s="25"/>
      <c r="I12" s="25"/>
      <c r="J12" s="25"/>
      <c r="K12" s="25"/>
      <c r="L12" s="25"/>
      <c r="M12" s="21" t="s">
        <v>23</v>
      </c>
      <c r="N12" s="25"/>
      <c r="O12" s="32" t="str">
        <f>IF('[1]Rekapitulace stavby'!$AN$11="","",'[1]Rekapitulace stavby'!$AN$11)</f>
        <v/>
      </c>
      <c r="P12" s="28"/>
      <c r="Q12" s="25"/>
      <c r="R12" s="29"/>
    </row>
    <row r="13" spans="1:256" s="23" customFormat="1" ht="7.5" customHeight="1" x14ac:dyDescent="0.3"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9"/>
    </row>
    <row r="14" spans="1:256" s="23" customFormat="1" ht="15" customHeight="1" x14ac:dyDescent="0.3">
      <c r="B14" s="24"/>
      <c r="C14" s="25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1" t="s">
        <v>22</v>
      </c>
      <c r="N14" s="25"/>
      <c r="O14" s="33" t="str">
        <f>IF('[1]Rekapitulace stavby'!$AN$13="","",'[1]Rekapitulace stavby'!$AN$13)</f>
        <v>24294152</v>
      </c>
      <c r="P14" s="28"/>
      <c r="Q14" s="25"/>
      <c r="R14" s="29"/>
    </row>
    <row r="15" spans="1:256" s="23" customFormat="1" ht="18.75" customHeight="1" x14ac:dyDescent="0.3">
      <c r="B15" s="24"/>
      <c r="C15" s="25"/>
      <c r="D15" s="25"/>
      <c r="E15" s="33" t="str">
        <f>IF('[1]Rekapitulace stavby'!$E$14="","",'[1]Rekapitulace stavby'!$E$14)</f>
        <v>STEMI STAV s.r.o.</v>
      </c>
      <c r="F15" s="28"/>
      <c r="G15" s="28"/>
      <c r="H15" s="28"/>
      <c r="I15" s="28"/>
      <c r="J15" s="28"/>
      <c r="K15" s="28"/>
      <c r="L15" s="28"/>
      <c r="M15" s="21" t="s">
        <v>23</v>
      </c>
      <c r="N15" s="25"/>
      <c r="O15" s="33" t="str">
        <f>IF('[1]Rekapitulace stavby'!$AN$14="","",'[1]Rekapitulace stavby'!$AN$14)</f>
        <v>CZ 24294152</v>
      </c>
      <c r="P15" s="28"/>
      <c r="Q15" s="25"/>
      <c r="R15" s="29"/>
    </row>
    <row r="16" spans="1:256" s="23" customFormat="1" ht="7.5" customHeight="1" x14ac:dyDescent="0.3"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9"/>
    </row>
    <row r="17" spans="2:18" s="23" customFormat="1" ht="15" customHeight="1" x14ac:dyDescent="0.3">
      <c r="B17" s="24"/>
      <c r="C17" s="25"/>
      <c r="D17" s="21" t="s">
        <v>25</v>
      </c>
      <c r="E17" s="25"/>
      <c r="F17" s="25"/>
      <c r="G17" s="25"/>
      <c r="H17" s="25"/>
      <c r="I17" s="25"/>
      <c r="J17" s="25"/>
      <c r="K17" s="25"/>
      <c r="L17" s="25"/>
      <c r="M17" s="21" t="s">
        <v>22</v>
      </c>
      <c r="N17" s="25"/>
      <c r="O17" s="32" t="str">
        <f>IF('[1]Rekapitulace stavby'!$AN$16="","",'[1]Rekapitulace stavby'!$AN$16)</f>
        <v/>
      </c>
      <c r="P17" s="28"/>
      <c r="Q17" s="25"/>
      <c r="R17" s="29"/>
    </row>
    <row r="18" spans="2:18" s="23" customFormat="1" ht="18.75" customHeight="1" x14ac:dyDescent="0.3">
      <c r="B18" s="24"/>
      <c r="C18" s="25"/>
      <c r="D18" s="25"/>
      <c r="E18" s="30" t="str">
        <f>IF('[1]Rekapitulace stavby'!$E$17="","",'[1]Rekapitulace stavby'!$E$17)</f>
        <v>Ing. Jan Štastný</v>
      </c>
      <c r="F18" s="25"/>
      <c r="G18" s="25"/>
      <c r="H18" s="25"/>
      <c r="I18" s="25"/>
      <c r="J18" s="25"/>
      <c r="K18" s="25"/>
      <c r="L18" s="25"/>
      <c r="M18" s="21" t="s">
        <v>23</v>
      </c>
      <c r="N18" s="25"/>
      <c r="O18" s="32" t="str">
        <f>IF('[1]Rekapitulace stavby'!$AN$17="","",'[1]Rekapitulace stavby'!$AN$17)</f>
        <v/>
      </c>
      <c r="P18" s="28"/>
      <c r="Q18" s="25"/>
      <c r="R18" s="29"/>
    </row>
    <row r="19" spans="2:18" s="23" customFormat="1" ht="7.5" customHeight="1" x14ac:dyDescent="0.3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9"/>
    </row>
    <row r="20" spans="2:18" s="23" customFormat="1" ht="15" customHeight="1" x14ac:dyDescent="0.3">
      <c r="B20" s="24"/>
      <c r="C20" s="25"/>
      <c r="D20" s="21" t="s">
        <v>26</v>
      </c>
      <c r="E20" s="25"/>
      <c r="F20" s="25"/>
      <c r="G20" s="25"/>
      <c r="H20" s="25"/>
      <c r="I20" s="25"/>
      <c r="J20" s="25"/>
      <c r="K20" s="25"/>
      <c r="L20" s="25"/>
      <c r="M20" s="21" t="s">
        <v>22</v>
      </c>
      <c r="N20" s="25"/>
      <c r="O20" s="32" t="str">
        <f>IF('[1]Rekapitulace stavby'!$AN$19="","",'[1]Rekapitulace stavby'!$AN$19)</f>
        <v>25193147</v>
      </c>
      <c r="P20" s="28"/>
      <c r="Q20" s="25"/>
      <c r="R20" s="29"/>
    </row>
    <row r="21" spans="2:18" s="23" customFormat="1" ht="18.75" customHeight="1" x14ac:dyDescent="0.3">
      <c r="B21" s="24"/>
      <c r="C21" s="25"/>
      <c r="D21" s="25"/>
      <c r="E21" s="30" t="str">
        <f>IF('[1]Rekapitulace stavby'!$E$20="","",'[1]Rekapitulace stavby'!$E$20)</f>
        <v>Dussen, spol. s r.o.</v>
      </c>
      <c r="F21" s="25"/>
      <c r="G21" s="25"/>
      <c r="H21" s="25"/>
      <c r="I21" s="25"/>
      <c r="J21" s="25"/>
      <c r="K21" s="25"/>
      <c r="L21" s="25"/>
      <c r="M21" s="21" t="s">
        <v>23</v>
      </c>
      <c r="N21" s="25"/>
      <c r="O21" s="32" t="str">
        <f>IF('[1]Rekapitulace stavby'!$AN$20="","",'[1]Rekapitulace stavby'!$AN$20)</f>
        <v/>
      </c>
      <c r="P21" s="28"/>
      <c r="Q21" s="25"/>
      <c r="R21" s="29"/>
    </row>
    <row r="22" spans="2:18" s="23" customFormat="1" ht="7.5" customHeight="1" x14ac:dyDescent="0.3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9"/>
    </row>
    <row r="23" spans="2:18" s="23" customFormat="1" ht="15" customHeight="1" x14ac:dyDescent="0.3">
      <c r="B23" s="24"/>
      <c r="C23" s="25"/>
      <c r="D23" s="21" t="s">
        <v>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9"/>
    </row>
    <row r="24" spans="2:18" s="39" customFormat="1" ht="15.75" customHeight="1" x14ac:dyDescent="0.3">
      <c r="B24" s="34"/>
      <c r="C24" s="35"/>
      <c r="D24" s="35"/>
      <c r="E24" s="36"/>
      <c r="F24" s="37"/>
      <c r="G24" s="37"/>
      <c r="H24" s="37"/>
      <c r="I24" s="37"/>
      <c r="J24" s="37"/>
      <c r="K24" s="37"/>
      <c r="L24" s="37"/>
      <c r="M24" s="35"/>
      <c r="N24" s="35"/>
      <c r="O24" s="35"/>
      <c r="P24" s="35"/>
      <c r="Q24" s="35"/>
      <c r="R24" s="38"/>
    </row>
    <row r="25" spans="2:18" s="23" customFormat="1" ht="7.5" customHeight="1" x14ac:dyDescent="0.3"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9"/>
    </row>
    <row r="26" spans="2:18" s="23" customFormat="1" ht="7.5" customHeight="1" x14ac:dyDescent="0.3">
      <c r="B26" s="24"/>
      <c r="C26" s="25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25"/>
      <c r="R26" s="29"/>
    </row>
    <row r="27" spans="2:18" s="23" customFormat="1" ht="15" customHeight="1" x14ac:dyDescent="0.3">
      <c r="B27" s="24"/>
      <c r="C27" s="25"/>
      <c r="D27" s="41" t="s">
        <v>28</v>
      </c>
      <c r="E27" s="25"/>
      <c r="F27" s="25"/>
      <c r="G27" s="25"/>
      <c r="H27" s="25"/>
      <c r="I27" s="25"/>
      <c r="J27" s="25"/>
      <c r="K27" s="25"/>
      <c r="L27" s="25"/>
      <c r="M27" s="42">
        <f>$N$88</f>
        <v>0</v>
      </c>
      <c r="N27" s="28"/>
      <c r="O27" s="28"/>
      <c r="P27" s="28"/>
      <c r="Q27" s="25"/>
      <c r="R27" s="29"/>
    </row>
    <row r="28" spans="2:18" s="23" customFormat="1" ht="15" customHeight="1" x14ac:dyDescent="0.3">
      <c r="B28" s="24"/>
      <c r="C28" s="25"/>
      <c r="D28" s="43" t="s">
        <v>29</v>
      </c>
      <c r="E28" s="25"/>
      <c r="F28" s="25"/>
      <c r="G28" s="25"/>
      <c r="H28" s="25"/>
      <c r="I28" s="25"/>
      <c r="J28" s="25"/>
      <c r="K28" s="25"/>
      <c r="L28" s="25"/>
      <c r="M28" s="42">
        <f>$N$96</f>
        <v>0</v>
      </c>
      <c r="N28" s="28"/>
      <c r="O28" s="28"/>
      <c r="P28" s="28"/>
      <c r="Q28" s="25"/>
      <c r="R28" s="29"/>
    </row>
    <row r="29" spans="2:18" s="23" customFormat="1" ht="7.5" customHeight="1" x14ac:dyDescent="0.3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9"/>
    </row>
    <row r="30" spans="2:18" s="23" customFormat="1" ht="26.25" customHeight="1" x14ac:dyDescent="0.3">
      <c r="B30" s="24"/>
      <c r="C30" s="25"/>
      <c r="D30" s="44" t="s">
        <v>30</v>
      </c>
      <c r="E30" s="25"/>
      <c r="F30" s="25"/>
      <c r="G30" s="25"/>
      <c r="H30" s="25"/>
      <c r="I30" s="25"/>
      <c r="J30" s="25"/>
      <c r="K30" s="25"/>
      <c r="L30" s="25"/>
      <c r="M30" s="45">
        <f>ROUND($M$27+$M$28,2)</f>
        <v>0</v>
      </c>
      <c r="N30" s="28"/>
      <c r="O30" s="28"/>
      <c r="P30" s="28"/>
      <c r="Q30" s="25"/>
      <c r="R30" s="29"/>
    </row>
    <row r="31" spans="2:18" s="23" customFormat="1" ht="7.5" customHeight="1" x14ac:dyDescent="0.3">
      <c r="B31" s="24"/>
      <c r="C31" s="25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25"/>
      <c r="R31" s="29"/>
    </row>
    <row r="32" spans="2:18" s="23" customFormat="1" ht="15" customHeight="1" x14ac:dyDescent="0.3">
      <c r="B32" s="24"/>
      <c r="C32" s="25"/>
      <c r="D32" s="46" t="s">
        <v>31</v>
      </c>
      <c r="E32" s="46" t="s">
        <v>32</v>
      </c>
      <c r="F32" s="47">
        <v>0.21</v>
      </c>
      <c r="G32" s="48" t="s">
        <v>33</v>
      </c>
      <c r="H32" s="49">
        <f>ROUND((((SUM($BE$96:$BE$103)+SUM($BE$121:$BE$374))+SUM($BE$376:$BE$380))),2)</f>
        <v>0</v>
      </c>
      <c r="I32" s="28"/>
      <c r="J32" s="28"/>
      <c r="K32" s="25"/>
      <c r="L32" s="25"/>
      <c r="M32" s="49">
        <f>ROUND(((ROUND((SUM($BE$96:$BE$103)+SUM($BE$121:$BE$374)),2)*$F$32)+SUM($BE$376:$BE$380)*$F$32),2)</f>
        <v>0</v>
      </c>
      <c r="N32" s="28"/>
      <c r="O32" s="28"/>
      <c r="P32" s="28"/>
      <c r="Q32" s="25"/>
      <c r="R32" s="29"/>
    </row>
    <row r="33" spans="2:18" s="23" customFormat="1" ht="15" customHeight="1" x14ac:dyDescent="0.3">
      <c r="B33" s="24"/>
      <c r="C33" s="25"/>
      <c r="D33" s="25"/>
      <c r="E33" s="46" t="s">
        <v>34</v>
      </c>
      <c r="F33" s="47">
        <v>0.15</v>
      </c>
      <c r="G33" s="48" t="s">
        <v>33</v>
      </c>
      <c r="H33" s="49">
        <f>ROUND((((SUM($BF$96:$BF$103)+SUM($BF$121:$BF$374))+SUM($BF$376:$BF$380))),2)</f>
        <v>0</v>
      </c>
      <c r="I33" s="28"/>
      <c r="J33" s="28"/>
      <c r="K33" s="25"/>
      <c r="L33" s="25"/>
      <c r="M33" s="49">
        <f>ROUND(((ROUND((SUM($BF$96:$BF$103)+SUM($BF$121:$BF$374)),2)*$F$33)+SUM($BF$376:$BF$380)*$F$33),2)</f>
        <v>0</v>
      </c>
      <c r="N33" s="28"/>
      <c r="O33" s="28"/>
      <c r="P33" s="28"/>
      <c r="Q33" s="25"/>
      <c r="R33" s="29"/>
    </row>
    <row r="34" spans="2:18" s="23" customFormat="1" ht="15" hidden="1" customHeight="1" x14ac:dyDescent="0.3">
      <c r="B34" s="24"/>
      <c r="C34" s="25"/>
      <c r="D34" s="25"/>
      <c r="E34" s="46" t="s">
        <v>35</v>
      </c>
      <c r="F34" s="47">
        <v>0.21</v>
      </c>
      <c r="G34" s="48" t="s">
        <v>33</v>
      </c>
      <c r="H34" s="49">
        <f>ROUND((((SUM($BG$96:$BG$103)+SUM($BG$121:$BG$374))+SUM($BG$376:$BG$380))),2)</f>
        <v>0</v>
      </c>
      <c r="I34" s="28"/>
      <c r="J34" s="28"/>
      <c r="K34" s="25"/>
      <c r="L34" s="25"/>
      <c r="M34" s="49">
        <v>0</v>
      </c>
      <c r="N34" s="28"/>
      <c r="O34" s="28"/>
      <c r="P34" s="28"/>
      <c r="Q34" s="25"/>
      <c r="R34" s="29"/>
    </row>
    <row r="35" spans="2:18" s="23" customFormat="1" ht="15" hidden="1" customHeight="1" x14ac:dyDescent="0.3">
      <c r="B35" s="24"/>
      <c r="C35" s="25"/>
      <c r="D35" s="25"/>
      <c r="E35" s="46" t="s">
        <v>36</v>
      </c>
      <c r="F35" s="47">
        <v>0.15</v>
      </c>
      <c r="G35" s="48" t="s">
        <v>33</v>
      </c>
      <c r="H35" s="49">
        <f>ROUND((((SUM($BH$96:$BH$103)+SUM($BH$121:$BH$374))+SUM($BH$376:$BH$380))),2)</f>
        <v>0</v>
      </c>
      <c r="I35" s="28"/>
      <c r="J35" s="28"/>
      <c r="K35" s="25"/>
      <c r="L35" s="25"/>
      <c r="M35" s="49">
        <v>0</v>
      </c>
      <c r="N35" s="28"/>
      <c r="O35" s="28"/>
      <c r="P35" s="28"/>
      <c r="Q35" s="25"/>
      <c r="R35" s="29"/>
    </row>
    <row r="36" spans="2:18" s="23" customFormat="1" ht="15" hidden="1" customHeight="1" x14ac:dyDescent="0.3">
      <c r="B36" s="24"/>
      <c r="C36" s="25"/>
      <c r="D36" s="25"/>
      <c r="E36" s="46" t="s">
        <v>37</v>
      </c>
      <c r="F36" s="47">
        <v>0</v>
      </c>
      <c r="G36" s="48" t="s">
        <v>33</v>
      </c>
      <c r="H36" s="49">
        <f>ROUND((((SUM($BI$96:$BI$103)+SUM($BI$121:$BI$374))+SUM($BI$376:$BI$380))),2)</f>
        <v>0</v>
      </c>
      <c r="I36" s="28"/>
      <c r="J36" s="28"/>
      <c r="K36" s="25"/>
      <c r="L36" s="25"/>
      <c r="M36" s="49">
        <v>0</v>
      </c>
      <c r="N36" s="28"/>
      <c r="O36" s="28"/>
      <c r="P36" s="28"/>
      <c r="Q36" s="25"/>
      <c r="R36" s="29"/>
    </row>
    <row r="37" spans="2:18" s="23" customFormat="1" ht="7.5" customHeight="1" x14ac:dyDescent="0.3"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9"/>
    </row>
    <row r="38" spans="2:18" s="23" customFormat="1" ht="26.25" customHeight="1" x14ac:dyDescent="0.3">
      <c r="B38" s="24"/>
      <c r="C38" s="50"/>
      <c r="D38" s="51" t="s">
        <v>38</v>
      </c>
      <c r="E38" s="52"/>
      <c r="F38" s="52"/>
      <c r="G38" s="53" t="s">
        <v>39</v>
      </c>
      <c r="H38" s="54" t="s">
        <v>40</v>
      </c>
      <c r="I38" s="52"/>
      <c r="J38" s="52"/>
      <c r="K38" s="52"/>
      <c r="L38" s="55">
        <f>SUM($M$30:$M$36)</f>
        <v>0</v>
      </c>
      <c r="M38" s="56"/>
      <c r="N38" s="56"/>
      <c r="O38" s="56"/>
      <c r="P38" s="57"/>
      <c r="Q38" s="50"/>
      <c r="R38" s="29"/>
    </row>
    <row r="39" spans="2:18" s="23" customFormat="1" ht="15" customHeight="1" x14ac:dyDescent="0.3"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9"/>
    </row>
    <row r="40" spans="2:18" s="23" customFormat="1" ht="15" customHeight="1" x14ac:dyDescent="0.3"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9"/>
    </row>
    <row r="41" spans="2:18" s="8" customFormat="1" ht="14.25" customHeight="1" x14ac:dyDescent="0.3">
      <c r="B41" s="15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18"/>
    </row>
    <row r="42" spans="2:18" s="8" customFormat="1" ht="14.25" customHeight="1" x14ac:dyDescent="0.3">
      <c r="B42" s="15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8"/>
    </row>
    <row r="43" spans="2:18" s="8" customFormat="1" ht="14.25" customHeight="1" x14ac:dyDescent="0.3">
      <c r="B43" s="1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8"/>
    </row>
    <row r="44" spans="2:18" s="8" customFormat="1" ht="14.25" customHeight="1" x14ac:dyDescent="0.3">
      <c r="B44" s="15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8"/>
    </row>
    <row r="45" spans="2:18" s="8" customFormat="1" ht="14.25" customHeight="1" x14ac:dyDescent="0.3">
      <c r="B45" s="15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8"/>
    </row>
    <row r="46" spans="2:18" s="8" customFormat="1" ht="14.25" customHeight="1" x14ac:dyDescent="0.3">
      <c r="B46" s="15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18"/>
    </row>
    <row r="47" spans="2:18" s="8" customFormat="1" ht="14.25" customHeight="1" x14ac:dyDescent="0.3">
      <c r="B47" s="15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8"/>
    </row>
    <row r="48" spans="2:18" s="8" customFormat="1" ht="14.25" customHeight="1" x14ac:dyDescent="0.3">
      <c r="B48" s="15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8"/>
    </row>
    <row r="49" spans="2:18" s="8" customFormat="1" ht="14.25" customHeight="1" x14ac:dyDescent="0.3">
      <c r="B49" s="15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8"/>
    </row>
    <row r="50" spans="2:18" s="23" customFormat="1" ht="15.75" customHeight="1" x14ac:dyDescent="0.3">
      <c r="B50" s="24"/>
      <c r="C50" s="25"/>
      <c r="D50" s="58" t="s">
        <v>41</v>
      </c>
      <c r="E50" s="40"/>
      <c r="F50" s="40"/>
      <c r="G50" s="40"/>
      <c r="H50" s="59"/>
      <c r="I50" s="25"/>
      <c r="J50" s="58" t="s">
        <v>42</v>
      </c>
      <c r="K50" s="40"/>
      <c r="L50" s="40"/>
      <c r="M50" s="40"/>
      <c r="N50" s="40"/>
      <c r="O50" s="40"/>
      <c r="P50" s="59"/>
      <c r="Q50" s="25"/>
      <c r="R50" s="29"/>
    </row>
    <row r="51" spans="2:18" s="8" customFormat="1" ht="14.25" customHeight="1" x14ac:dyDescent="0.3">
      <c r="B51" s="15"/>
      <c r="C51" s="20"/>
      <c r="D51" s="60"/>
      <c r="E51" s="20"/>
      <c r="F51" s="20"/>
      <c r="G51" s="20"/>
      <c r="H51" s="61"/>
      <c r="I51" s="20"/>
      <c r="J51" s="60"/>
      <c r="K51" s="20"/>
      <c r="L51" s="20"/>
      <c r="M51" s="20"/>
      <c r="N51" s="20"/>
      <c r="O51" s="20"/>
      <c r="P51" s="61"/>
      <c r="Q51" s="20"/>
      <c r="R51" s="18"/>
    </row>
    <row r="52" spans="2:18" s="8" customFormat="1" ht="14.25" customHeight="1" x14ac:dyDescent="0.3">
      <c r="B52" s="15"/>
      <c r="C52" s="20"/>
      <c r="D52" s="60"/>
      <c r="E52" s="20"/>
      <c r="F52" s="20"/>
      <c r="G52" s="20"/>
      <c r="H52" s="61"/>
      <c r="I52" s="20"/>
      <c r="J52" s="60"/>
      <c r="K52" s="20"/>
      <c r="L52" s="20"/>
      <c r="M52" s="20"/>
      <c r="N52" s="20"/>
      <c r="O52" s="20"/>
      <c r="P52" s="61"/>
      <c r="Q52" s="20"/>
      <c r="R52" s="18"/>
    </row>
    <row r="53" spans="2:18" s="8" customFormat="1" ht="14.25" customHeight="1" x14ac:dyDescent="0.3">
      <c r="B53" s="15"/>
      <c r="C53" s="20"/>
      <c r="D53" s="60"/>
      <c r="E53" s="20"/>
      <c r="F53" s="20"/>
      <c r="G53" s="20"/>
      <c r="H53" s="61"/>
      <c r="I53" s="20"/>
      <c r="J53" s="60"/>
      <c r="K53" s="20"/>
      <c r="L53" s="20"/>
      <c r="M53" s="20"/>
      <c r="N53" s="20"/>
      <c r="O53" s="20"/>
      <c r="P53" s="61"/>
      <c r="Q53" s="20"/>
      <c r="R53" s="18"/>
    </row>
    <row r="54" spans="2:18" s="8" customFormat="1" ht="14.25" customHeight="1" x14ac:dyDescent="0.3">
      <c r="B54" s="15"/>
      <c r="C54" s="20"/>
      <c r="D54" s="60"/>
      <c r="E54" s="20"/>
      <c r="F54" s="20"/>
      <c r="G54" s="20"/>
      <c r="H54" s="61"/>
      <c r="I54" s="20"/>
      <c r="J54" s="60"/>
      <c r="K54" s="20"/>
      <c r="L54" s="20"/>
      <c r="M54" s="20"/>
      <c r="N54" s="20"/>
      <c r="O54" s="20"/>
      <c r="P54" s="61"/>
      <c r="Q54" s="20"/>
      <c r="R54" s="18"/>
    </row>
    <row r="55" spans="2:18" s="8" customFormat="1" ht="14.25" customHeight="1" x14ac:dyDescent="0.3">
      <c r="B55" s="15"/>
      <c r="C55" s="20"/>
      <c r="D55" s="60"/>
      <c r="E55" s="20"/>
      <c r="F55" s="20"/>
      <c r="G55" s="20"/>
      <c r="H55" s="61"/>
      <c r="I55" s="20"/>
      <c r="J55" s="60"/>
      <c r="K55" s="20"/>
      <c r="L55" s="20"/>
      <c r="M55" s="20"/>
      <c r="N55" s="20"/>
      <c r="O55" s="20"/>
      <c r="P55" s="61"/>
      <c r="Q55" s="20"/>
      <c r="R55" s="18"/>
    </row>
    <row r="56" spans="2:18" s="8" customFormat="1" ht="14.25" customHeight="1" x14ac:dyDescent="0.3">
      <c r="B56" s="15"/>
      <c r="C56" s="20"/>
      <c r="D56" s="60"/>
      <c r="E56" s="20"/>
      <c r="F56" s="20"/>
      <c r="G56" s="20"/>
      <c r="H56" s="61"/>
      <c r="I56" s="20"/>
      <c r="J56" s="60"/>
      <c r="K56" s="20"/>
      <c r="L56" s="20"/>
      <c r="M56" s="20"/>
      <c r="N56" s="20"/>
      <c r="O56" s="20"/>
      <c r="P56" s="61"/>
      <c r="Q56" s="20"/>
      <c r="R56" s="18"/>
    </row>
    <row r="57" spans="2:18" s="8" customFormat="1" ht="14.25" customHeight="1" x14ac:dyDescent="0.3">
      <c r="B57" s="15"/>
      <c r="C57" s="20"/>
      <c r="D57" s="60"/>
      <c r="E57" s="20"/>
      <c r="F57" s="20"/>
      <c r="G57" s="20"/>
      <c r="H57" s="61"/>
      <c r="I57" s="20"/>
      <c r="J57" s="60"/>
      <c r="K57" s="20"/>
      <c r="L57" s="20"/>
      <c r="M57" s="20"/>
      <c r="N57" s="20"/>
      <c r="O57" s="20"/>
      <c r="P57" s="61"/>
      <c r="Q57" s="20"/>
      <c r="R57" s="18"/>
    </row>
    <row r="58" spans="2:18" s="8" customFormat="1" ht="14.25" customHeight="1" x14ac:dyDescent="0.3">
      <c r="B58" s="15"/>
      <c r="C58" s="20"/>
      <c r="D58" s="60"/>
      <c r="E58" s="20"/>
      <c r="F58" s="20"/>
      <c r="G58" s="20"/>
      <c r="H58" s="61"/>
      <c r="I58" s="20"/>
      <c r="J58" s="60"/>
      <c r="K58" s="20"/>
      <c r="L58" s="20"/>
      <c r="M58" s="20"/>
      <c r="N58" s="20"/>
      <c r="O58" s="20"/>
      <c r="P58" s="61"/>
      <c r="Q58" s="20"/>
      <c r="R58" s="18"/>
    </row>
    <row r="59" spans="2:18" s="23" customFormat="1" ht="15.75" customHeight="1" x14ac:dyDescent="0.3">
      <c r="B59" s="24"/>
      <c r="C59" s="25"/>
      <c r="D59" s="62" t="s">
        <v>43</v>
      </c>
      <c r="E59" s="63"/>
      <c r="F59" s="63"/>
      <c r="G59" s="64" t="s">
        <v>44</v>
      </c>
      <c r="H59" s="65"/>
      <c r="I59" s="25"/>
      <c r="J59" s="62" t="s">
        <v>43</v>
      </c>
      <c r="K59" s="63"/>
      <c r="L59" s="63"/>
      <c r="M59" s="63"/>
      <c r="N59" s="64" t="s">
        <v>44</v>
      </c>
      <c r="O59" s="63"/>
      <c r="P59" s="65"/>
      <c r="Q59" s="25"/>
      <c r="R59" s="29"/>
    </row>
    <row r="60" spans="2:18" s="8" customFormat="1" ht="14.25" customHeight="1" x14ac:dyDescent="0.3"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8"/>
    </row>
    <row r="61" spans="2:18" s="23" customFormat="1" ht="15.75" customHeight="1" x14ac:dyDescent="0.3">
      <c r="B61" s="24"/>
      <c r="C61" s="25"/>
      <c r="D61" s="58" t="s">
        <v>45</v>
      </c>
      <c r="E61" s="40"/>
      <c r="F61" s="40"/>
      <c r="G61" s="40"/>
      <c r="H61" s="59"/>
      <c r="I61" s="25"/>
      <c r="J61" s="58" t="s">
        <v>46</v>
      </c>
      <c r="K61" s="40"/>
      <c r="L61" s="40"/>
      <c r="M61" s="40"/>
      <c r="N61" s="40"/>
      <c r="O61" s="40"/>
      <c r="P61" s="59"/>
      <c r="Q61" s="25"/>
      <c r="R61" s="29"/>
    </row>
    <row r="62" spans="2:18" s="8" customFormat="1" ht="14.25" customHeight="1" x14ac:dyDescent="0.3">
      <c r="B62" s="15"/>
      <c r="C62" s="20"/>
      <c r="D62" s="60"/>
      <c r="E62" s="20"/>
      <c r="F62" s="20"/>
      <c r="G62" s="20"/>
      <c r="H62" s="61"/>
      <c r="I62" s="20"/>
      <c r="J62" s="60"/>
      <c r="K62" s="20"/>
      <c r="L62" s="20"/>
      <c r="M62" s="20"/>
      <c r="N62" s="20"/>
      <c r="O62" s="20"/>
      <c r="P62" s="61"/>
      <c r="Q62" s="20"/>
      <c r="R62" s="18"/>
    </row>
    <row r="63" spans="2:18" s="8" customFormat="1" ht="14.25" customHeight="1" x14ac:dyDescent="0.3">
      <c r="B63" s="15"/>
      <c r="C63" s="20"/>
      <c r="D63" s="60"/>
      <c r="E63" s="20"/>
      <c r="F63" s="20"/>
      <c r="G63" s="20"/>
      <c r="H63" s="61"/>
      <c r="I63" s="20"/>
      <c r="J63" s="60"/>
      <c r="K63" s="20"/>
      <c r="L63" s="20"/>
      <c r="M63" s="20"/>
      <c r="N63" s="20"/>
      <c r="O63" s="20"/>
      <c r="P63" s="61"/>
      <c r="Q63" s="20"/>
      <c r="R63" s="18"/>
    </row>
    <row r="64" spans="2:18" s="8" customFormat="1" ht="14.25" customHeight="1" x14ac:dyDescent="0.3">
      <c r="B64" s="15"/>
      <c r="C64" s="20"/>
      <c r="D64" s="60"/>
      <c r="E64" s="20"/>
      <c r="F64" s="20"/>
      <c r="G64" s="20"/>
      <c r="H64" s="61"/>
      <c r="I64" s="20"/>
      <c r="J64" s="60"/>
      <c r="K64" s="20"/>
      <c r="L64" s="20"/>
      <c r="M64" s="20"/>
      <c r="N64" s="20"/>
      <c r="O64" s="20"/>
      <c r="P64" s="61"/>
      <c r="Q64" s="20"/>
      <c r="R64" s="18"/>
    </row>
    <row r="65" spans="2:21" s="8" customFormat="1" ht="14.25" customHeight="1" x14ac:dyDescent="0.3">
      <c r="B65" s="15"/>
      <c r="C65" s="20"/>
      <c r="D65" s="60"/>
      <c r="E65" s="20"/>
      <c r="F65" s="20"/>
      <c r="G65" s="20"/>
      <c r="H65" s="61"/>
      <c r="I65" s="20"/>
      <c r="J65" s="60"/>
      <c r="K65" s="20"/>
      <c r="L65" s="20"/>
      <c r="M65" s="20"/>
      <c r="N65" s="20"/>
      <c r="O65" s="20"/>
      <c r="P65" s="61"/>
      <c r="Q65" s="20"/>
      <c r="R65" s="18"/>
    </row>
    <row r="66" spans="2:21" s="8" customFormat="1" ht="14.25" customHeight="1" x14ac:dyDescent="0.3">
      <c r="B66" s="15"/>
      <c r="C66" s="20"/>
      <c r="D66" s="60"/>
      <c r="E66" s="20"/>
      <c r="F66" s="20"/>
      <c r="G66" s="20"/>
      <c r="H66" s="61"/>
      <c r="I66" s="20"/>
      <c r="J66" s="60"/>
      <c r="K66" s="20"/>
      <c r="L66" s="20"/>
      <c r="M66" s="20"/>
      <c r="N66" s="20"/>
      <c r="O66" s="20"/>
      <c r="P66" s="61"/>
      <c r="Q66" s="20"/>
      <c r="R66" s="18"/>
    </row>
    <row r="67" spans="2:21" s="8" customFormat="1" ht="14.25" customHeight="1" x14ac:dyDescent="0.3">
      <c r="B67" s="15"/>
      <c r="C67" s="20"/>
      <c r="D67" s="60"/>
      <c r="E67" s="20"/>
      <c r="F67" s="20"/>
      <c r="G67" s="20"/>
      <c r="H67" s="61"/>
      <c r="I67" s="20"/>
      <c r="J67" s="60"/>
      <c r="K67" s="20"/>
      <c r="L67" s="20"/>
      <c r="M67" s="20"/>
      <c r="N67" s="20"/>
      <c r="O67" s="20"/>
      <c r="P67" s="61"/>
      <c r="Q67" s="20"/>
      <c r="R67" s="18"/>
    </row>
    <row r="68" spans="2:21" s="8" customFormat="1" ht="14.25" customHeight="1" x14ac:dyDescent="0.3">
      <c r="B68" s="15"/>
      <c r="C68" s="20"/>
      <c r="D68" s="60"/>
      <c r="E68" s="20"/>
      <c r="F68" s="20"/>
      <c r="G68" s="20"/>
      <c r="H68" s="61"/>
      <c r="I68" s="20"/>
      <c r="J68" s="60"/>
      <c r="K68" s="20"/>
      <c r="L68" s="20"/>
      <c r="M68" s="20"/>
      <c r="N68" s="20"/>
      <c r="O68" s="20"/>
      <c r="P68" s="61"/>
      <c r="Q68" s="20"/>
      <c r="R68" s="18"/>
    </row>
    <row r="69" spans="2:21" s="8" customFormat="1" ht="14.25" customHeight="1" x14ac:dyDescent="0.3">
      <c r="B69" s="15"/>
      <c r="C69" s="20"/>
      <c r="D69" s="60"/>
      <c r="E69" s="20"/>
      <c r="F69" s="20"/>
      <c r="G69" s="20"/>
      <c r="H69" s="61"/>
      <c r="I69" s="20"/>
      <c r="J69" s="60"/>
      <c r="K69" s="20"/>
      <c r="L69" s="20"/>
      <c r="M69" s="20"/>
      <c r="N69" s="20"/>
      <c r="O69" s="20"/>
      <c r="P69" s="61"/>
      <c r="Q69" s="20"/>
      <c r="R69" s="18"/>
    </row>
    <row r="70" spans="2:21" s="23" customFormat="1" ht="15.75" customHeight="1" x14ac:dyDescent="0.3">
      <c r="B70" s="24"/>
      <c r="C70" s="25"/>
      <c r="D70" s="62" t="s">
        <v>43</v>
      </c>
      <c r="E70" s="63"/>
      <c r="F70" s="63"/>
      <c r="G70" s="64" t="s">
        <v>44</v>
      </c>
      <c r="H70" s="65"/>
      <c r="I70" s="25"/>
      <c r="J70" s="62" t="s">
        <v>43</v>
      </c>
      <c r="K70" s="63"/>
      <c r="L70" s="63"/>
      <c r="M70" s="63"/>
      <c r="N70" s="64" t="s">
        <v>44</v>
      </c>
      <c r="O70" s="63"/>
      <c r="P70" s="65"/>
      <c r="Q70" s="25"/>
      <c r="R70" s="29"/>
    </row>
    <row r="71" spans="2:21" s="23" customFormat="1" ht="15" customHeight="1" x14ac:dyDescent="0.3">
      <c r="B71" s="66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8"/>
    </row>
    <row r="75" spans="2:21" s="23" customFormat="1" ht="7.5" customHeight="1" x14ac:dyDescent="0.3">
      <c r="B75" s="69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1"/>
    </row>
    <row r="76" spans="2:21" s="23" customFormat="1" ht="37.5" customHeight="1" x14ac:dyDescent="0.3">
      <c r="B76" s="24"/>
      <c r="C76" s="16" t="s">
        <v>47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9"/>
      <c r="T76" s="25"/>
      <c r="U76" s="25"/>
    </row>
    <row r="77" spans="2:21" s="23" customFormat="1" ht="7.5" customHeight="1" x14ac:dyDescent="0.3">
      <c r="B77" s="24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9"/>
      <c r="T77" s="25"/>
      <c r="U77" s="25"/>
    </row>
    <row r="78" spans="2:21" s="23" customFormat="1" ht="30.75" customHeight="1" x14ac:dyDescent="0.3">
      <c r="B78" s="24"/>
      <c r="C78" s="21" t="s">
        <v>13</v>
      </c>
      <c r="D78" s="25"/>
      <c r="E78" s="25"/>
      <c r="F78" s="22" t="str">
        <f>$F$6</f>
        <v>RD OLOVNICE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5"/>
      <c r="R78" s="29"/>
      <c r="T78" s="25"/>
      <c r="U78" s="25"/>
    </row>
    <row r="79" spans="2:21" s="23" customFormat="1" ht="37.5" customHeight="1" x14ac:dyDescent="0.3">
      <c r="B79" s="24"/>
      <c r="C79" s="72" t="s">
        <v>14</v>
      </c>
      <c r="D79" s="25"/>
      <c r="E79" s="25"/>
      <c r="F79" s="73" t="str">
        <f>$F$7</f>
        <v>3 - ZTI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5"/>
      <c r="R79" s="29"/>
      <c r="T79" s="25"/>
      <c r="U79" s="25"/>
    </row>
    <row r="80" spans="2:21" s="23" customFormat="1" ht="7.5" customHeight="1" x14ac:dyDescent="0.3">
      <c r="B80" s="24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9"/>
      <c r="T80" s="25"/>
      <c r="U80" s="25"/>
    </row>
    <row r="81" spans="2:47" s="23" customFormat="1" ht="18.75" customHeight="1" x14ac:dyDescent="0.3">
      <c r="B81" s="24"/>
      <c r="C81" s="21" t="s">
        <v>18</v>
      </c>
      <c r="D81" s="25"/>
      <c r="E81" s="25"/>
      <c r="F81" s="30" t="str">
        <f>$F$9</f>
        <v xml:space="preserve"> </v>
      </c>
      <c r="G81" s="25"/>
      <c r="H81" s="25"/>
      <c r="I81" s="25"/>
      <c r="J81" s="25"/>
      <c r="K81" s="21" t="s">
        <v>20</v>
      </c>
      <c r="L81" s="25"/>
      <c r="M81" s="74" t="str">
        <f>IF($O$9="","",$O$9)</f>
        <v>01.02.2020</v>
      </c>
      <c r="N81" s="28"/>
      <c r="O81" s="28"/>
      <c r="P81" s="28"/>
      <c r="Q81" s="25"/>
      <c r="R81" s="29"/>
      <c r="T81" s="25"/>
      <c r="U81" s="25"/>
    </row>
    <row r="82" spans="2:47" s="23" customFormat="1" ht="7.5" customHeight="1" x14ac:dyDescent="0.3">
      <c r="B82" s="24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9"/>
      <c r="T82" s="25"/>
      <c r="U82" s="25"/>
    </row>
    <row r="83" spans="2:47" s="23" customFormat="1" ht="15.75" customHeight="1" x14ac:dyDescent="0.3">
      <c r="B83" s="24"/>
      <c r="C83" s="21" t="s">
        <v>21</v>
      </c>
      <c r="D83" s="25"/>
      <c r="E83" s="25"/>
      <c r="F83" s="30" t="str">
        <f>$E$12</f>
        <v>Jan Švarc a Aneta Třešková</v>
      </c>
      <c r="G83" s="25"/>
      <c r="H83" s="25"/>
      <c r="I83" s="25"/>
      <c r="J83" s="25"/>
      <c r="K83" s="21" t="s">
        <v>25</v>
      </c>
      <c r="L83" s="25"/>
      <c r="M83" s="32" t="str">
        <f>$E$18</f>
        <v>Ing. Jan Štastný</v>
      </c>
      <c r="N83" s="28"/>
      <c r="O83" s="28"/>
      <c r="P83" s="28"/>
      <c r="Q83" s="28"/>
      <c r="R83" s="29"/>
      <c r="T83" s="25"/>
      <c r="U83" s="25"/>
    </row>
    <row r="84" spans="2:47" s="23" customFormat="1" ht="15" customHeight="1" x14ac:dyDescent="0.3">
      <c r="B84" s="24"/>
      <c r="C84" s="21" t="s">
        <v>24</v>
      </c>
      <c r="D84" s="25"/>
      <c r="E84" s="25"/>
      <c r="F84" s="30" t="str">
        <f>IF($E$15="","",$E$15)</f>
        <v>STEMI STAV s.r.o.</v>
      </c>
      <c r="G84" s="25"/>
      <c r="H84" s="25"/>
      <c r="I84" s="25"/>
      <c r="J84" s="25"/>
      <c r="K84" s="21" t="s">
        <v>26</v>
      </c>
      <c r="L84" s="25"/>
      <c r="M84" s="32" t="str">
        <f>$E$21</f>
        <v>Dussen, spol. s r.o.</v>
      </c>
      <c r="N84" s="28"/>
      <c r="O84" s="28"/>
      <c r="P84" s="28"/>
      <c r="Q84" s="28"/>
      <c r="R84" s="29"/>
      <c r="T84" s="25"/>
      <c r="U84" s="25"/>
    </row>
    <row r="85" spans="2:47" s="23" customFormat="1" ht="11.25" customHeight="1" x14ac:dyDescent="0.3">
      <c r="B85" s="2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9"/>
      <c r="T85" s="25"/>
      <c r="U85" s="25"/>
    </row>
    <row r="86" spans="2:47" s="23" customFormat="1" ht="30" customHeight="1" x14ac:dyDescent="0.3">
      <c r="B86" s="24"/>
      <c r="C86" s="75" t="s">
        <v>48</v>
      </c>
      <c r="D86" s="76"/>
      <c r="E86" s="76"/>
      <c r="F86" s="76"/>
      <c r="G86" s="76"/>
      <c r="H86" s="50"/>
      <c r="I86" s="50"/>
      <c r="J86" s="50"/>
      <c r="K86" s="50"/>
      <c r="L86" s="50"/>
      <c r="M86" s="50"/>
      <c r="N86" s="75" t="s">
        <v>49</v>
      </c>
      <c r="O86" s="28"/>
      <c r="P86" s="28"/>
      <c r="Q86" s="28"/>
      <c r="R86" s="29"/>
      <c r="T86" s="25"/>
      <c r="U86" s="25"/>
    </row>
    <row r="87" spans="2:47" s="23" customFormat="1" ht="11.25" customHeight="1" x14ac:dyDescent="0.3">
      <c r="B87" s="24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9"/>
      <c r="T87" s="25"/>
      <c r="U87" s="25"/>
    </row>
    <row r="88" spans="2:47" s="23" customFormat="1" ht="30" customHeight="1" x14ac:dyDescent="0.3">
      <c r="B88" s="24"/>
      <c r="C88" s="77" t="s">
        <v>50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78">
        <f>$N$121</f>
        <v>0</v>
      </c>
      <c r="O88" s="28"/>
      <c r="P88" s="28"/>
      <c r="Q88" s="28"/>
      <c r="R88" s="29"/>
      <c r="T88" s="25"/>
      <c r="U88" s="25"/>
      <c r="AU88" s="23" t="s">
        <v>51</v>
      </c>
    </row>
    <row r="89" spans="2:47" s="84" customFormat="1" ht="25.5" customHeight="1" x14ac:dyDescent="0.3">
      <c r="B89" s="79"/>
      <c r="C89" s="80"/>
      <c r="D89" s="80" t="s">
        <v>52</v>
      </c>
      <c r="E89" s="80"/>
      <c r="F89" s="80"/>
      <c r="G89" s="80"/>
      <c r="H89" s="80"/>
      <c r="I89" s="80"/>
      <c r="J89" s="80"/>
      <c r="K89" s="80"/>
      <c r="L89" s="80"/>
      <c r="M89" s="80"/>
      <c r="N89" s="81">
        <f>$N$122</f>
        <v>0</v>
      </c>
      <c r="O89" s="82"/>
      <c r="P89" s="82"/>
      <c r="Q89" s="82"/>
      <c r="R89" s="83"/>
      <c r="T89" s="80"/>
      <c r="U89" s="80"/>
    </row>
    <row r="90" spans="2:47" s="90" customFormat="1" ht="21" customHeight="1" x14ac:dyDescent="0.3">
      <c r="B90" s="85"/>
      <c r="C90" s="86"/>
      <c r="D90" s="86" t="s">
        <v>53</v>
      </c>
      <c r="E90" s="86"/>
      <c r="F90" s="86"/>
      <c r="G90" s="86"/>
      <c r="H90" s="86"/>
      <c r="I90" s="86"/>
      <c r="J90" s="86"/>
      <c r="K90" s="86"/>
      <c r="L90" s="86"/>
      <c r="M90" s="86"/>
      <c r="N90" s="87">
        <f>$N$123</f>
        <v>0</v>
      </c>
      <c r="O90" s="88"/>
      <c r="P90" s="88"/>
      <c r="Q90" s="88"/>
      <c r="R90" s="89"/>
      <c r="T90" s="86"/>
      <c r="U90" s="86"/>
    </row>
    <row r="91" spans="2:47" s="90" customFormat="1" ht="21" customHeight="1" x14ac:dyDescent="0.3">
      <c r="B91" s="85"/>
      <c r="C91" s="86"/>
      <c r="D91" s="86" t="s">
        <v>54</v>
      </c>
      <c r="E91" s="86"/>
      <c r="F91" s="86"/>
      <c r="G91" s="86"/>
      <c r="H91" s="86"/>
      <c r="I91" s="86"/>
      <c r="J91" s="86"/>
      <c r="K91" s="86"/>
      <c r="L91" s="86"/>
      <c r="M91" s="86"/>
      <c r="N91" s="87">
        <f>$N$175</f>
        <v>0</v>
      </c>
      <c r="O91" s="88"/>
      <c r="P91" s="88"/>
      <c r="Q91" s="88"/>
      <c r="R91" s="89"/>
      <c r="T91" s="86"/>
      <c r="U91" s="86"/>
    </row>
    <row r="92" spans="2:47" s="90" customFormat="1" ht="21" customHeight="1" x14ac:dyDescent="0.3">
      <c r="B92" s="85"/>
      <c r="C92" s="86"/>
      <c r="D92" s="86" t="s">
        <v>55</v>
      </c>
      <c r="E92" s="86"/>
      <c r="F92" s="86"/>
      <c r="G92" s="86"/>
      <c r="H92" s="86"/>
      <c r="I92" s="86"/>
      <c r="J92" s="86"/>
      <c r="K92" s="86"/>
      <c r="L92" s="86"/>
      <c r="M92" s="86"/>
      <c r="N92" s="87">
        <f>$N$336</f>
        <v>0</v>
      </c>
      <c r="O92" s="88"/>
      <c r="P92" s="88"/>
      <c r="Q92" s="88"/>
      <c r="R92" s="89"/>
      <c r="T92" s="86"/>
      <c r="U92" s="86"/>
    </row>
    <row r="93" spans="2:47" s="90" customFormat="1" ht="21" customHeight="1" x14ac:dyDescent="0.3">
      <c r="B93" s="85"/>
      <c r="C93" s="86"/>
      <c r="D93" s="86" t="s">
        <v>56</v>
      </c>
      <c r="E93" s="86"/>
      <c r="F93" s="86"/>
      <c r="G93" s="86"/>
      <c r="H93" s="86"/>
      <c r="I93" s="86"/>
      <c r="J93" s="86"/>
      <c r="K93" s="86"/>
      <c r="L93" s="86"/>
      <c r="M93" s="86"/>
      <c r="N93" s="87">
        <f>$N$370</f>
        <v>0</v>
      </c>
      <c r="O93" s="88"/>
      <c r="P93" s="88"/>
      <c r="Q93" s="88"/>
      <c r="R93" s="89"/>
      <c r="T93" s="86"/>
      <c r="U93" s="86"/>
    </row>
    <row r="94" spans="2:47" s="84" customFormat="1" ht="22.5" customHeight="1" x14ac:dyDescent="0.35">
      <c r="B94" s="79"/>
      <c r="C94" s="80"/>
      <c r="D94" s="80" t="s">
        <v>57</v>
      </c>
      <c r="E94" s="80"/>
      <c r="F94" s="80"/>
      <c r="G94" s="80"/>
      <c r="H94" s="80"/>
      <c r="I94" s="80"/>
      <c r="J94" s="80"/>
      <c r="K94" s="80"/>
      <c r="L94" s="80"/>
      <c r="M94" s="80"/>
      <c r="N94" s="91">
        <f>$N$375</f>
        <v>0</v>
      </c>
      <c r="O94" s="82"/>
      <c r="P94" s="82"/>
      <c r="Q94" s="82"/>
      <c r="R94" s="83"/>
      <c r="T94" s="80"/>
      <c r="U94" s="80"/>
    </row>
    <row r="95" spans="2:47" s="23" customFormat="1" ht="22.5" customHeight="1" x14ac:dyDescent="0.3">
      <c r="B95" s="24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9"/>
      <c r="T95" s="25"/>
      <c r="U95" s="25"/>
    </row>
    <row r="96" spans="2:47" s="23" customFormat="1" ht="30" customHeight="1" x14ac:dyDescent="0.3">
      <c r="B96" s="24"/>
      <c r="C96" s="77" t="s">
        <v>58</v>
      </c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78">
        <f>ROUND($N$97+$N$98+$N$99+$N$100+$N$101+$N$102,2)</f>
        <v>0</v>
      </c>
      <c r="O96" s="28"/>
      <c r="P96" s="28"/>
      <c r="Q96" s="28"/>
      <c r="R96" s="29"/>
      <c r="T96" s="92"/>
      <c r="U96" s="93" t="s">
        <v>31</v>
      </c>
    </row>
    <row r="97" spans="2:62" s="23" customFormat="1" ht="18.75" customHeight="1" x14ac:dyDescent="0.3">
      <c r="B97" s="24"/>
      <c r="C97" s="25"/>
      <c r="D97" s="94" t="s">
        <v>59</v>
      </c>
      <c r="E97" s="28"/>
      <c r="F97" s="28"/>
      <c r="G97" s="28"/>
      <c r="H97" s="28"/>
      <c r="I97" s="25"/>
      <c r="J97" s="25"/>
      <c r="K97" s="25"/>
      <c r="L97" s="25"/>
      <c r="M97" s="25"/>
      <c r="N97" s="95">
        <f>ROUND($N$88*$T$97,2)</f>
        <v>0</v>
      </c>
      <c r="O97" s="28"/>
      <c r="P97" s="28"/>
      <c r="Q97" s="28"/>
      <c r="R97" s="29"/>
      <c r="T97" s="96"/>
      <c r="U97" s="97" t="s">
        <v>34</v>
      </c>
      <c r="AY97" s="23" t="s">
        <v>60</v>
      </c>
      <c r="BE97" s="98">
        <f>IF($U$97="základní",$N$97,0)</f>
        <v>0</v>
      </c>
      <c r="BF97" s="98">
        <f>IF($U$97="snížená",$N$97,0)</f>
        <v>0</v>
      </c>
      <c r="BG97" s="98">
        <f>IF($U$97="zákl. přenesená",$N$97,0)</f>
        <v>0</v>
      </c>
      <c r="BH97" s="98">
        <f>IF($U$97="sníž. přenesená",$N$97,0)</f>
        <v>0</v>
      </c>
      <c r="BI97" s="98">
        <f>IF($U$97="nulová",$N$97,0)</f>
        <v>0</v>
      </c>
      <c r="BJ97" s="23" t="s">
        <v>61</v>
      </c>
    </row>
    <row r="98" spans="2:62" s="23" customFormat="1" ht="18.75" customHeight="1" x14ac:dyDescent="0.3">
      <c r="B98" s="24"/>
      <c r="C98" s="25"/>
      <c r="D98" s="94" t="s">
        <v>62</v>
      </c>
      <c r="E98" s="28"/>
      <c r="F98" s="28"/>
      <c r="G98" s="28"/>
      <c r="H98" s="28"/>
      <c r="I98" s="25"/>
      <c r="J98" s="25"/>
      <c r="K98" s="25"/>
      <c r="L98" s="25"/>
      <c r="M98" s="25"/>
      <c r="N98" s="95">
        <f>ROUND($N$88*$T$98,2)</f>
        <v>0</v>
      </c>
      <c r="O98" s="28"/>
      <c r="P98" s="28"/>
      <c r="Q98" s="28"/>
      <c r="R98" s="29"/>
      <c r="T98" s="96"/>
      <c r="U98" s="97" t="s">
        <v>34</v>
      </c>
      <c r="AY98" s="23" t="s">
        <v>60</v>
      </c>
      <c r="BE98" s="98">
        <f>IF($U$98="základní",$N$98,0)</f>
        <v>0</v>
      </c>
      <c r="BF98" s="98">
        <f>IF($U$98="snížená",$N$98,0)</f>
        <v>0</v>
      </c>
      <c r="BG98" s="98">
        <f>IF($U$98="zákl. přenesená",$N$98,0)</f>
        <v>0</v>
      </c>
      <c r="BH98" s="98">
        <f>IF($U$98="sníž. přenesená",$N$98,0)</f>
        <v>0</v>
      </c>
      <c r="BI98" s="98">
        <f>IF($U$98="nulová",$N$98,0)</f>
        <v>0</v>
      </c>
      <c r="BJ98" s="23" t="s">
        <v>61</v>
      </c>
    </row>
    <row r="99" spans="2:62" s="23" customFormat="1" ht="18.75" customHeight="1" x14ac:dyDescent="0.3">
      <c r="B99" s="24"/>
      <c r="C99" s="25"/>
      <c r="D99" s="94" t="s">
        <v>63</v>
      </c>
      <c r="E99" s="28"/>
      <c r="F99" s="28"/>
      <c r="G99" s="28"/>
      <c r="H99" s="28"/>
      <c r="I99" s="25"/>
      <c r="J99" s="25"/>
      <c r="K99" s="25"/>
      <c r="L99" s="25"/>
      <c r="M99" s="25"/>
      <c r="N99" s="95">
        <f>ROUND($N$88*$T$99,2)</f>
        <v>0</v>
      </c>
      <c r="O99" s="28"/>
      <c r="P99" s="28"/>
      <c r="Q99" s="28"/>
      <c r="R99" s="29"/>
      <c r="T99" s="96"/>
      <c r="U99" s="97" t="s">
        <v>34</v>
      </c>
      <c r="AY99" s="23" t="s">
        <v>60</v>
      </c>
      <c r="BE99" s="98">
        <f>IF($U$99="základní",$N$99,0)</f>
        <v>0</v>
      </c>
      <c r="BF99" s="98">
        <f>IF($U$99="snížená",$N$99,0)</f>
        <v>0</v>
      </c>
      <c r="BG99" s="98">
        <f>IF($U$99="zákl. přenesená",$N$99,0)</f>
        <v>0</v>
      </c>
      <c r="BH99" s="98">
        <f>IF($U$99="sníž. přenesená",$N$99,0)</f>
        <v>0</v>
      </c>
      <c r="BI99" s="98">
        <f>IF($U$99="nulová",$N$99,0)</f>
        <v>0</v>
      </c>
      <c r="BJ99" s="23" t="s">
        <v>61</v>
      </c>
    </row>
    <row r="100" spans="2:62" s="23" customFormat="1" ht="18.75" customHeight="1" x14ac:dyDescent="0.3">
      <c r="B100" s="24"/>
      <c r="C100" s="25"/>
      <c r="D100" s="94" t="s">
        <v>64</v>
      </c>
      <c r="E100" s="28"/>
      <c r="F100" s="28"/>
      <c r="G100" s="28"/>
      <c r="H100" s="28"/>
      <c r="I100" s="25"/>
      <c r="J100" s="25"/>
      <c r="K100" s="25"/>
      <c r="L100" s="25"/>
      <c r="M100" s="25"/>
      <c r="N100" s="95">
        <f>ROUND($N$88*$T$100,2)</f>
        <v>0</v>
      </c>
      <c r="O100" s="28"/>
      <c r="P100" s="28"/>
      <c r="Q100" s="28"/>
      <c r="R100" s="29"/>
      <c r="T100" s="96"/>
      <c r="U100" s="97" t="s">
        <v>34</v>
      </c>
      <c r="AY100" s="23" t="s">
        <v>60</v>
      </c>
      <c r="BE100" s="98">
        <f>IF($U$100="základní",$N$100,0)</f>
        <v>0</v>
      </c>
      <c r="BF100" s="98">
        <f>IF($U$100="snížená",$N$100,0)</f>
        <v>0</v>
      </c>
      <c r="BG100" s="98">
        <f>IF($U$100="zákl. přenesená",$N$100,0)</f>
        <v>0</v>
      </c>
      <c r="BH100" s="98">
        <f>IF($U$100="sníž. přenesená",$N$100,0)</f>
        <v>0</v>
      </c>
      <c r="BI100" s="98">
        <f>IF($U$100="nulová",$N$100,0)</f>
        <v>0</v>
      </c>
      <c r="BJ100" s="23" t="s">
        <v>61</v>
      </c>
    </row>
    <row r="101" spans="2:62" s="23" customFormat="1" ht="18.75" customHeight="1" x14ac:dyDescent="0.3">
      <c r="B101" s="24"/>
      <c r="C101" s="25"/>
      <c r="D101" s="94" t="s">
        <v>65</v>
      </c>
      <c r="E101" s="28"/>
      <c r="F101" s="28"/>
      <c r="G101" s="28"/>
      <c r="H101" s="28"/>
      <c r="I101" s="25"/>
      <c r="J101" s="25"/>
      <c r="K101" s="25"/>
      <c r="L101" s="25"/>
      <c r="M101" s="25"/>
      <c r="N101" s="95">
        <f>ROUND($N$88*$T$101,2)</f>
        <v>0</v>
      </c>
      <c r="O101" s="28"/>
      <c r="P101" s="28"/>
      <c r="Q101" s="28"/>
      <c r="R101" s="29"/>
      <c r="T101" s="96"/>
      <c r="U101" s="97" t="s">
        <v>34</v>
      </c>
      <c r="AY101" s="23" t="s">
        <v>60</v>
      </c>
      <c r="BE101" s="98">
        <f>IF($U$101="základní",$N$101,0)</f>
        <v>0</v>
      </c>
      <c r="BF101" s="98">
        <f>IF($U$101="snížená",$N$101,0)</f>
        <v>0</v>
      </c>
      <c r="BG101" s="98">
        <f>IF($U$101="zákl. přenesená",$N$101,0)</f>
        <v>0</v>
      </c>
      <c r="BH101" s="98">
        <f>IF($U$101="sníž. přenesená",$N$101,0)</f>
        <v>0</v>
      </c>
      <c r="BI101" s="98">
        <f>IF($U$101="nulová",$N$101,0)</f>
        <v>0</v>
      </c>
      <c r="BJ101" s="23" t="s">
        <v>61</v>
      </c>
    </row>
    <row r="102" spans="2:62" s="23" customFormat="1" ht="18.75" customHeight="1" x14ac:dyDescent="0.3">
      <c r="B102" s="24"/>
      <c r="C102" s="25"/>
      <c r="D102" s="86" t="s">
        <v>66</v>
      </c>
      <c r="E102" s="25"/>
      <c r="F102" s="25"/>
      <c r="G102" s="25"/>
      <c r="H102" s="25"/>
      <c r="I102" s="25"/>
      <c r="J102" s="25"/>
      <c r="K102" s="25"/>
      <c r="L102" s="25"/>
      <c r="M102" s="25"/>
      <c r="N102" s="95">
        <f>ROUND($N$88*$T$102,2)</f>
        <v>0</v>
      </c>
      <c r="O102" s="28"/>
      <c r="P102" s="28"/>
      <c r="Q102" s="28"/>
      <c r="R102" s="29"/>
      <c r="T102" s="99"/>
      <c r="U102" s="100" t="s">
        <v>34</v>
      </c>
      <c r="AY102" s="23" t="s">
        <v>67</v>
      </c>
      <c r="BE102" s="98">
        <f>IF($U$102="základní",$N$102,0)</f>
        <v>0</v>
      </c>
      <c r="BF102" s="98">
        <f>IF($U$102="snížená",$N$102,0)</f>
        <v>0</v>
      </c>
      <c r="BG102" s="98">
        <f>IF($U$102="zákl. přenesená",$N$102,0)</f>
        <v>0</v>
      </c>
      <c r="BH102" s="98">
        <f>IF($U$102="sníž. přenesená",$N$102,0)</f>
        <v>0</v>
      </c>
      <c r="BI102" s="98">
        <f>IF($U$102="nulová",$N$102,0)</f>
        <v>0</v>
      </c>
      <c r="BJ102" s="23" t="s">
        <v>61</v>
      </c>
    </row>
    <row r="103" spans="2:62" s="23" customFormat="1" ht="14.25" customHeight="1" x14ac:dyDescent="0.3">
      <c r="B103" s="24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9"/>
      <c r="T103" s="25"/>
      <c r="U103" s="25"/>
    </row>
    <row r="104" spans="2:62" s="23" customFormat="1" ht="30" customHeight="1" x14ac:dyDescent="0.3">
      <c r="B104" s="24"/>
      <c r="C104" s="101" t="s">
        <v>68</v>
      </c>
      <c r="D104" s="50"/>
      <c r="E104" s="50"/>
      <c r="F104" s="50"/>
      <c r="G104" s="50"/>
      <c r="H104" s="50"/>
      <c r="I104" s="50"/>
      <c r="J104" s="50"/>
      <c r="K104" s="50"/>
      <c r="L104" s="102">
        <f>ROUND(SUM($N$88+$N$96),2)</f>
        <v>0</v>
      </c>
      <c r="M104" s="76"/>
      <c r="N104" s="76"/>
      <c r="O104" s="76"/>
      <c r="P104" s="76"/>
      <c r="Q104" s="76"/>
      <c r="R104" s="29"/>
      <c r="T104" s="25"/>
      <c r="U104" s="25"/>
    </row>
    <row r="105" spans="2:62" s="23" customFormat="1" ht="7.5" customHeight="1" x14ac:dyDescent="0.3"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8"/>
      <c r="T105" s="25"/>
      <c r="U105" s="25"/>
    </row>
    <row r="109" spans="2:62" s="23" customFormat="1" ht="7.5" customHeight="1" x14ac:dyDescent="0.3">
      <c r="B109" s="103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5"/>
    </row>
    <row r="110" spans="2:62" s="23" customFormat="1" ht="37.5" customHeight="1" x14ac:dyDescent="0.3">
      <c r="B110" s="24"/>
      <c r="C110" s="16" t="s">
        <v>69</v>
      </c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9"/>
    </row>
    <row r="111" spans="2:62" s="23" customFormat="1" ht="7.5" customHeight="1" x14ac:dyDescent="0.3">
      <c r="B111" s="24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9"/>
    </row>
    <row r="112" spans="2:62" s="23" customFormat="1" ht="30.75" customHeight="1" x14ac:dyDescent="0.3">
      <c r="B112" s="24"/>
      <c r="C112" s="21" t="s">
        <v>13</v>
      </c>
      <c r="D112" s="25"/>
      <c r="E112" s="25"/>
      <c r="F112" s="22" t="str">
        <f>$F$6</f>
        <v>RD OLOVNICE</v>
      </c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5"/>
      <c r="R112" s="29"/>
    </row>
    <row r="113" spans="2:65" s="23" customFormat="1" ht="37.5" customHeight="1" x14ac:dyDescent="0.3">
      <c r="B113" s="24"/>
      <c r="C113" s="72" t="s">
        <v>14</v>
      </c>
      <c r="D113" s="25"/>
      <c r="E113" s="25"/>
      <c r="F113" s="73" t="str">
        <f>$F$7</f>
        <v>3 - ZTI</v>
      </c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5"/>
      <c r="R113" s="29"/>
    </row>
    <row r="114" spans="2:65" s="23" customFormat="1" ht="7.5" customHeight="1" x14ac:dyDescent="0.3">
      <c r="B114" s="24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9"/>
    </row>
    <row r="115" spans="2:65" s="23" customFormat="1" ht="18.75" customHeight="1" x14ac:dyDescent="0.3">
      <c r="B115" s="24"/>
      <c r="C115" s="21" t="s">
        <v>18</v>
      </c>
      <c r="D115" s="25"/>
      <c r="E115" s="25"/>
      <c r="F115" s="30" t="str">
        <f>$F$9</f>
        <v xml:space="preserve"> </v>
      </c>
      <c r="G115" s="25"/>
      <c r="H115" s="25"/>
      <c r="I115" s="25"/>
      <c r="J115" s="25"/>
      <c r="K115" s="21" t="s">
        <v>20</v>
      </c>
      <c r="L115" s="25"/>
      <c r="M115" s="74" t="str">
        <f>IF($O$9="","",$O$9)</f>
        <v>01.02.2020</v>
      </c>
      <c r="N115" s="28"/>
      <c r="O115" s="28"/>
      <c r="P115" s="28"/>
      <c r="Q115" s="25"/>
      <c r="R115" s="29"/>
    </row>
    <row r="116" spans="2:65" s="23" customFormat="1" ht="7.5" customHeight="1" x14ac:dyDescent="0.3">
      <c r="B116" s="24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9"/>
    </row>
    <row r="117" spans="2:65" s="23" customFormat="1" ht="15.75" customHeight="1" x14ac:dyDescent="0.3">
      <c r="B117" s="24"/>
      <c r="C117" s="21" t="s">
        <v>21</v>
      </c>
      <c r="D117" s="25"/>
      <c r="E117" s="25"/>
      <c r="F117" s="30" t="str">
        <f>$E$12</f>
        <v>Jan Švarc a Aneta Třešková</v>
      </c>
      <c r="G117" s="25"/>
      <c r="H117" s="25"/>
      <c r="I117" s="25"/>
      <c r="J117" s="25"/>
      <c r="K117" s="21" t="s">
        <v>25</v>
      </c>
      <c r="L117" s="25"/>
      <c r="M117" s="32" t="str">
        <f>$E$18</f>
        <v>Ing. Jan Štastný</v>
      </c>
      <c r="N117" s="28"/>
      <c r="O117" s="28"/>
      <c r="P117" s="28"/>
      <c r="Q117" s="28"/>
      <c r="R117" s="29"/>
    </row>
    <row r="118" spans="2:65" s="23" customFormat="1" ht="15" customHeight="1" x14ac:dyDescent="0.3">
      <c r="B118" s="24"/>
      <c r="C118" s="21" t="s">
        <v>24</v>
      </c>
      <c r="D118" s="25"/>
      <c r="E118" s="25"/>
      <c r="F118" s="30" t="str">
        <f>IF($E$15="","",$E$15)</f>
        <v>STEMI STAV s.r.o.</v>
      </c>
      <c r="G118" s="25"/>
      <c r="H118" s="25"/>
      <c r="I118" s="25"/>
      <c r="J118" s="25"/>
      <c r="K118" s="21" t="s">
        <v>26</v>
      </c>
      <c r="L118" s="25"/>
      <c r="M118" s="32" t="str">
        <f>$E$21</f>
        <v>Dussen, spol. s r.o.</v>
      </c>
      <c r="N118" s="28"/>
      <c r="O118" s="28"/>
      <c r="P118" s="28"/>
      <c r="Q118" s="28"/>
      <c r="R118" s="29"/>
    </row>
    <row r="119" spans="2:65" s="23" customFormat="1" ht="11.25" customHeight="1" x14ac:dyDescent="0.3">
      <c r="B119" s="24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9"/>
    </row>
    <row r="120" spans="2:65" s="113" customFormat="1" ht="30" customHeight="1" x14ac:dyDescent="0.3">
      <c r="B120" s="106"/>
      <c r="C120" s="107" t="s">
        <v>70</v>
      </c>
      <c r="D120" s="108" t="s">
        <v>71</v>
      </c>
      <c r="E120" s="108" t="s">
        <v>72</v>
      </c>
      <c r="F120" s="109" t="s">
        <v>73</v>
      </c>
      <c r="G120" s="110"/>
      <c r="H120" s="110"/>
      <c r="I120" s="110"/>
      <c r="J120" s="108" t="s">
        <v>74</v>
      </c>
      <c r="K120" s="108" t="s">
        <v>75</v>
      </c>
      <c r="L120" s="109" t="s">
        <v>76</v>
      </c>
      <c r="M120" s="110"/>
      <c r="N120" s="109" t="s">
        <v>77</v>
      </c>
      <c r="O120" s="110"/>
      <c r="P120" s="110"/>
      <c r="Q120" s="111"/>
      <c r="R120" s="112"/>
      <c r="T120" s="114" t="s">
        <v>78</v>
      </c>
      <c r="U120" s="115" t="s">
        <v>31</v>
      </c>
      <c r="V120" s="115" t="s">
        <v>79</v>
      </c>
      <c r="W120" s="115" t="s">
        <v>80</v>
      </c>
      <c r="X120" s="115" t="s">
        <v>81</v>
      </c>
      <c r="Y120" s="115" t="s">
        <v>82</v>
      </c>
      <c r="Z120" s="115" t="s">
        <v>83</v>
      </c>
      <c r="AA120" s="116" t="s">
        <v>84</v>
      </c>
    </row>
    <row r="121" spans="2:65" s="23" customFormat="1" ht="30" customHeight="1" x14ac:dyDescent="0.35">
      <c r="B121" s="24"/>
      <c r="C121" s="77" t="s">
        <v>28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117">
        <f>$BK$121</f>
        <v>0</v>
      </c>
      <c r="O121" s="28"/>
      <c r="P121" s="28"/>
      <c r="Q121" s="28"/>
      <c r="R121" s="29"/>
      <c r="T121" s="118"/>
      <c r="U121" s="40"/>
      <c r="V121" s="40"/>
      <c r="W121" s="119">
        <f>$W$122+$W$375</f>
        <v>0</v>
      </c>
      <c r="X121" s="40"/>
      <c r="Y121" s="119">
        <f>$Y$122+$Y$375</f>
        <v>0.54112000000000005</v>
      </c>
      <c r="Z121" s="40"/>
      <c r="AA121" s="120">
        <f>$AA$122+$AA$375</f>
        <v>0</v>
      </c>
      <c r="AT121" s="23" t="s">
        <v>85</v>
      </c>
      <c r="AU121" s="23" t="s">
        <v>51</v>
      </c>
      <c r="BK121" s="121">
        <f>$BK$122+$BK$375</f>
        <v>0</v>
      </c>
    </row>
    <row r="122" spans="2:65" s="127" customFormat="1" ht="37.5" customHeight="1" x14ac:dyDescent="0.35">
      <c r="B122" s="122"/>
      <c r="C122" s="123"/>
      <c r="D122" s="124" t="s">
        <v>52</v>
      </c>
      <c r="E122" s="124"/>
      <c r="F122" s="124"/>
      <c r="G122" s="124"/>
      <c r="H122" s="124"/>
      <c r="I122" s="124"/>
      <c r="J122" s="124"/>
      <c r="K122" s="124"/>
      <c r="L122" s="124"/>
      <c r="M122" s="124"/>
      <c r="N122" s="91">
        <f>$BK$122</f>
        <v>0</v>
      </c>
      <c r="O122" s="125"/>
      <c r="P122" s="125"/>
      <c r="Q122" s="125"/>
      <c r="R122" s="126"/>
      <c r="T122" s="128"/>
      <c r="U122" s="123"/>
      <c r="V122" s="123"/>
      <c r="W122" s="129">
        <f>$W$123+$W$175+$W$336+$W$370</f>
        <v>0</v>
      </c>
      <c r="X122" s="123"/>
      <c r="Y122" s="129">
        <f>$Y$123+$Y$175+$Y$336+$Y$370</f>
        <v>0.54112000000000005</v>
      </c>
      <c r="Z122" s="123"/>
      <c r="AA122" s="130">
        <f>$AA$123+$AA$175+$AA$336+$AA$370</f>
        <v>0</v>
      </c>
      <c r="AR122" s="131" t="s">
        <v>61</v>
      </c>
      <c r="AT122" s="131" t="s">
        <v>85</v>
      </c>
      <c r="AU122" s="131" t="s">
        <v>86</v>
      </c>
      <c r="AY122" s="131" t="s">
        <v>87</v>
      </c>
      <c r="BK122" s="132">
        <f>$BK$123+$BK$175+$BK$336+$BK$370</f>
        <v>0</v>
      </c>
    </row>
    <row r="123" spans="2:65" s="127" customFormat="1" ht="21" customHeight="1" x14ac:dyDescent="0.35">
      <c r="B123" s="122"/>
      <c r="C123" s="123"/>
      <c r="D123" s="133" t="s">
        <v>53</v>
      </c>
      <c r="E123" s="133"/>
      <c r="F123" s="133"/>
      <c r="G123" s="133"/>
      <c r="H123" s="133"/>
      <c r="I123" s="133"/>
      <c r="J123" s="133"/>
      <c r="K123" s="133"/>
      <c r="L123" s="133"/>
      <c r="M123" s="133"/>
      <c r="N123" s="134">
        <f>$BK$123</f>
        <v>0</v>
      </c>
      <c r="O123" s="125"/>
      <c r="P123" s="125"/>
      <c r="Q123" s="125"/>
      <c r="R123" s="126"/>
      <c r="T123" s="128"/>
      <c r="U123" s="123"/>
      <c r="V123" s="123"/>
      <c r="W123" s="129">
        <f>SUM($W$124:$W$174)</f>
        <v>0</v>
      </c>
      <c r="X123" s="123"/>
      <c r="Y123" s="129">
        <f>SUM($Y$124:$Y$174)</f>
        <v>0.10656</v>
      </c>
      <c r="Z123" s="123"/>
      <c r="AA123" s="130">
        <f>SUM($AA$124:$AA$174)</f>
        <v>0</v>
      </c>
      <c r="AR123" s="131" t="s">
        <v>61</v>
      </c>
      <c r="AT123" s="131" t="s">
        <v>85</v>
      </c>
      <c r="AU123" s="131" t="s">
        <v>9</v>
      </c>
      <c r="AY123" s="131" t="s">
        <v>87</v>
      </c>
      <c r="BK123" s="132">
        <f>SUM($BK$124:$BK$174)</f>
        <v>0</v>
      </c>
    </row>
    <row r="124" spans="2:65" s="23" customFormat="1" ht="27" customHeight="1" x14ac:dyDescent="0.3">
      <c r="B124" s="24"/>
      <c r="C124" s="135" t="s">
        <v>9</v>
      </c>
      <c r="D124" s="135" t="s">
        <v>88</v>
      </c>
      <c r="E124" s="136" t="s">
        <v>89</v>
      </c>
      <c r="F124" s="137" t="s">
        <v>90</v>
      </c>
      <c r="G124" s="138"/>
      <c r="H124" s="138"/>
      <c r="I124" s="138"/>
      <c r="J124" s="139" t="s">
        <v>91</v>
      </c>
      <c r="K124" s="140">
        <v>10</v>
      </c>
      <c r="L124" s="141">
        <v>0</v>
      </c>
      <c r="M124" s="138"/>
      <c r="N124" s="142">
        <f>ROUND($L$124*$K$124,2)</f>
        <v>0</v>
      </c>
      <c r="O124" s="138"/>
      <c r="P124" s="138"/>
      <c r="Q124" s="138"/>
      <c r="R124" s="29"/>
      <c r="T124" s="143"/>
      <c r="U124" s="144" t="s">
        <v>34</v>
      </c>
      <c r="V124" s="25"/>
      <c r="W124" s="145">
        <f>$V$124*$K$124</f>
        <v>0</v>
      </c>
      <c r="X124" s="145">
        <v>1.09E-3</v>
      </c>
      <c r="Y124" s="145">
        <f>$X$124*$K$124</f>
        <v>1.09E-2</v>
      </c>
      <c r="Z124" s="145">
        <v>0</v>
      </c>
      <c r="AA124" s="146">
        <f>$Z$124*$K$124</f>
        <v>0</v>
      </c>
      <c r="AR124" s="23" t="s">
        <v>92</v>
      </c>
      <c r="AT124" s="23" t="s">
        <v>88</v>
      </c>
      <c r="AU124" s="23" t="s">
        <v>61</v>
      </c>
      <c r="AY124" s="23" t="s">
        <v>87</v>
      </c>
      <c r="BE124" s="98">
        <f>IF($U$124="základní",$N$124,0)</f>
        <v>0</v>
      </c>
      <c r="BF124" s="98">
        <f>IF($U$124="snížená",$N$124,0)</f>
        <v>0</v>
      </c>
      <c r="BG124" s="98">
        <f>IF($U$124="zákl. přenesená",$N$124,0)</f>
        <v>0</v>
      </c>
      <c r="BH124" s="98">
        <f>IF($U$124="sníž. přenesená",$N$124,0)</f>
        <v>0</v>
      </c>
      <c r="BI124" s="98">
        <f>IF($U$124="nulová",$N$124,0)</f>
        <v>0</v>
      </c>
      <c r="BJ124" s="23" t="s">
        <v>61</v>
      </c>
      <c r="BK124" s="98">
        <f>ROUND($L$124*$K$124,2)</f>
        <v>0</v>
      </c>
      <c r="BL124" s="23" t="s">
        <v>92</v>
      </c>
      <c r="BM124" s="23" t="s">
        <v>93</v>
      </c>
    </row>
    <row r="125" spans="2:65" s="23" customFormat="1" ht="27" customHeight="1" x14ac:dyDescent="0.3">
      <c r="B125" s="24"/>
      <c r="C125" s="135" t="s">
        <v>61</v>
      </c>
      <c r="D125" s="135" t="s">
        <v>88</v>
      </c>
      <c r="E125" s="136" t="s">
        <v>94</v>
      </c>
      <c r="F125" s="137" t="s">
        <v>95</v>
      </c>
      <c r="G125" s="138"/>
      <c r="H125" s="138"/>
      <c r="I125" s="138"/>
      <c r="J125" s="139" t="s">
        <v>91</v>
      </c>
      <c r="K125" s="140">
        <v>25</v>
      </c>
      <c r="L125" s="141">
        <v>0</v>
      </c>
      <c r="M125" s="138"/>
      <c r="N125" s="142">
        <f>ROUND($L$125*$K$125,2)</f>
        <v>0</v>
      </c>
      <c r="O125" s="138"/>
      <c r="P125" s="138"/>
      <c r="Q125" s="138"/>
      <c r="R125" s="29"/>
      <c r="T125" s="143"/>
      <c r="U125" s="144" t="s">
        <v>34</v>
      </c>
      <c r="V125" s="25"/>
      <c r="W125" s="145">
        <f>$V$125*$K$125</f>
        <v>0</v>
      </c>
      <c r="X125" s="145">
        <v>8.3000000000000001E-4</v>
      </c>
      <c r="Y125" s="145">
        <f>$X$125*$K$125</f>
        <v>2.0750000000000001E-2</v>
      </c>
      <c r="Z125" s="145">
        <v>0</v>
      </c>
      <c r="AA125" s="146">
        <f>$Z$125*$K$125</f>
        <v>0</v>
      </c>
      <c r="AR125" s="23" t="s">
        <v>92</v>
      </c>
      <c r="AT125" s="23" t="s">
        <v>88</v>
      </c>
      <c r="AU125" s="23" t="s">
        <v>61</v>
      </c>
      <c r="AY125" s="23" t="s">
        <v>87</v>
      </c>
      <c r="BE125" s="98">
        <f>IF($U$125="základní",$N$125,0)</f>
        <v>0</v>
      </c>
      <c r="BF125" s="98">
        <f>IF($U$125="snížená",$N$125,0)</f>
        <v>0</v>
      </c>
      <c r="BG125" s="98">
        <f>IF($U$125="zákl. přenesená",$N$125,0)</f>
        <v>0</v>
      </c>
      <c r="BH125" s="98">
        <f>IF($U$125="sníž. přenesená",$N$125,0)</f>
        <v>0</v>
      </c>
      <c r="BI125" s="98">
        <f>IF($U$125="nulová",$N$125,0)</f>
        <v>0</v>
      </c>
      <c r="BJ125" s="23" t="s">
        <v>61</v>
      </c>
      <c r="BK125" s="98">
        <f>ROUND($L$125*$K$125,2)</f>
        <v>0</v>
      </c>
      <c r="BL125" s="23" t="s">
        <v>92</v>
      </c>
      <c r="BM125" s="23" t="s">
        <v>96</v>
      </c>
    </row>
    <row r="126" spans="2:65" s="23" customFormat="1" ht="27" customHeight="1" x14ac:dyDescent="0.3">
      <c r="B126" s="24"/>
      <c r="C126" s="135" t="s">
        <v>97</v>
      </c>
      <c r="D126" s="135" t="s">
        <v>88</v>
      </c>
      <c r="E126" s="136" t="s">
        <v>98</v>
      </c>
      <c r="F126" s="137" t="s">
        <v>99</v>
      </c>
      <c r="G126" s="138"/>
      <c r="H126" s="138"/>
      <c r="I126" s="138"/>
      <c r="J126" s="139" t="s">
        <v>91</v>
      </c>
      <c r="K126" s="140">
        <v>12</v>
      </c>
      <c r="L126" s="141">
        <v>0</v>
      </c>
      <c r="M126" s="138"/>
      <c r="N126" s="142">
        <f>ROUND($L$126*$K$126,2)</f>
        <v>0</v>
      </c>
      <c r="O126" s="138"/>
      <c r="P126" s="138"/>
      <c r="Q126" s="138"/>
      <c r="R126" s="29"/>
      <c r="T126" s="143"/>
      <c r="U126" s="144" t="s">
        <v>34</v>
      </c>
      <c r="V126" s="25"/>
      <c r="W126" s="145">
        <f>$V$126*$K$126</f>
        <v>0</v>
      </c>
      <c r="X126" s="145">
        <v>5.9000000000000003E-4</v>
      </c>
      <c r="Y126" s="145">
        <f>$X$126*$K$126</f>
        <v>7.0800000000000004E-3</v>
      </c>
      <c r="Z126" s="145">
        <v>0</v>
      </c>
      <c r="AA126" s="146">
        <f>$Z$126*$K$126</f>
        <v>0</v>
      </c>
      <c r="AR126" s="23" t="s">
        <v>92</v>
      </c>
      <c r="AT126" s="23" t="s">
        <v>88</v>
      </c>
      <c r="AU126" s="23" t="s">
        <v>61</v>
      </c>
      <c r="AY126" s="23" t="s">
        <v>87</v>
      </c>
      <c r="BE126" s="98">
        <f>IF($U$126="základní",$N$126,0)</f>
        <v>0</v>
      </c>
      <c r="BF126" s="98">
        <f>IF($U$126="snížená",$N$126,0)</f>
        <v>0</v>
      </c>
      <c r="BG126" s="98">
        <f>IF($U$126="zákl. přenesená",$N$126,0)</f>
        <v>0</v>
      </c>
      <c r="BH126" s="98">
        <f>IF($U$126="sníž. přenesená",$N$126,0)</f>
        <v>0</v>
      </c>
      <c r="BI126" s="98">
        <f>IF($U$126="nulová",$N$126,0)</f>
        <v>0</v>
      </c>
      <c r="BJ126" s="23" t="s">
        <v>61</v>
      </c>
      <c r="BK126" s="98">
        <f>ROUND($L$126*$K$126,2)</f>
        <v>0</v>
      </c>
      <c r="BL126" s="23" t="s">
        <v>92</v>
      </c>
      <c r="BM126" s="23" t="s">
        <v>100</v>
      </c>
    </row>
    <row r="127" spans="2:65" s="23" customFormat="1" ht="18.75" customHeight="1" x14ac:dyDescent="0.3">
      <c r="B127" s="147"/>
      <c r="C127" s="148"/>
      <c r="D127" s="148"/>
      <c r="E127" s="148"/>
      <c r="F127" s="149" t="s">
        <v>101</v>
      </c>
      <c r="G127" s="150"/>
      <c r="H127" s="150"/>
      <c r="I127" s="150"/>
      <c r="J127" s="148"/>
      <c r="K127" s="151">
        <v>6</v>
      </c>
      <c r="L127" s="148"/>
      <c r="M127" s="148"/>
      <c r="N127" s="148"/>
      <c r="O127" s="148"/>
      <c r="P127" s="148"/>
      <c r="Q127" s="148"/>
      <c r="R127" s="152"/>
      <c r="T127" s="153"/>
      <c r="U127" s="148"/>
      <c r="V127" s="148"/>
      <c r="W127" s="148"/>
      <c r="X127" s="148"/>
      <c r="Y127" s="148"/>
      <c r="Z127" s="148"/>
      <c r="AA127" s="154"/>
      <c r="AT127" s="155" t="s">
        <v>102</v>
      </c>
      <c r="AU127" s="155" t="s">
        <v>61</v>
      </c>
      <c r="AV127" s="155" t="s">
        <v>61</v>
      </c>
      <c r="AW127" s="155" t="s">
        <v>51</v>
      </c>
      <c r="AX127" s="155" t="s">
        <v>86</v>
      </c>
      <c r="AY127" s="155" t="s">
        <v>87</v>
      </c>
    </row>
    <row r="128" spans="2:65" s="23" customFormat="1" ht="18.75" customHeight="1" x14ac:dyDescent="0.3">
      <c r="B128" s="147"/>
      <c r="C128" s="148"/>
      <c r="D128" s="148"/>
      <c r="E128" s="148"/>
      <c r="F128" s="149" t="s">
        <v>103</v>
      </c>
      <c r="G128" s="150"/>
      <c r="H128" s="150"/>
      <c r="I128" s="150"/>
      <c r="J128" s="148"/>
      <c r="K128" s="151">
        <v>6</v>
      </c>
      <c r="L128" s="148"/>
      <c r="M128" s="148"/>
      <c r="N128" s="148"/>
      <c r="O128" s="148"/>
      <c r="P128" s="148"/>
      <c r="Q128" s="148"/>
      <c r="R128" s="152"/>
      <c r="T128" s="153"/>
      <c r="U128" s="148"/>
      <c r="V128" s="148"/>
      <c r="W128" s="148"/>
      <c r="X128" s="148"/>
      <c r="Y128" s="148"/>
      <c r="Z128" s="148"/>
      <c r="AA128" s="154"/>
      <c r="AT128" s="155" t="s">
        <v>102</v>
      </c>
      <c r="AU128" s="155" t="s">
        <v>61</v>
      </c>
      <c r="AV128" s="155" t="s">
        <v>61</v>
      </c>
      <c r="AW128" s="155" t="s">
        <v>51</v>
      </c>
      <c r="AX128" s="155" t="s">
        <v>86</v>
      </c>
      <c r="AY128" s="155" t="s">
        <v>87</v>
      </c>
    </row>
    <row r="129" spans="2:65" s="23" customFormat="1" ht="18.75" customHeight="1" x14ac:dyDescent="0.3">
      <c r="B129" s="156"/>
      <c r="C129" s="157"/>
      <c r="D129" s="157"/>
      <c r="E129" s="157"/>
      <c r="F129" s="158" t="s">
        <v>104</v>
      </c>
      <c r="G129" s="159"/>
      <c r="H129" s="159"/>
      <c r="I129" s="159"/>
      <c r="J129" s="157"/>
      <c r="K129" s="160">
        <v>12</v>
      </c>
      <c r="L129" s="157"/>
      <c r="M129" s="157"/>
      <c r="N129" s="157"/>
      <c r="O129" s="157"/>
      <c r="P129" s="157"/>
      <c r="Q129" s="157"/>
      <c r="R129" s="161"/>
      <c r="T129" s="162"/>
      <c r="U129" s="157"/>
      <c r="V129" s="157"/>
      <c r="W129" s="157"/>
      <c r="X129" s="157"/>
      <c r="Y129" s="157"/>
      <c r="Z129" s="157"/>
      <c r="AA129" s="163"/>
      <c r="AT129" s="164" t="s">
        <v>102</v>
      </c>
      <c r="AU129" s="164" t="s">
        <v>61</v>
      </c>
      <c r="AV129" s="164" t="s">
        <v>105</v>
      </c>
      <c r="AW129" s="164" t="s">
        <v>51</v>
      </c>
      <c r="AX129" s="164" t="s">
        <v>9</v>
      </c>
      <c r="AY129" s="164" t="s">
        <v>87</v>
      </c>
    </row>
    <row r="130" spans="2:65" s="23" customFormat="1" ht="27" customHeight="1" x14ac:dyDescent="0.3">
      <c r="B130" s="24"/>
      <c r="C130" s="135" t="s">
        <v>105</v>
      </c>
      <c r="D130" s="135" t="s">
        <v>88</v>
      </c>
      <c r="E130" s="136" t="s">
        <v>106</v>
      </c>
      <c r="F130" s="137" t="s">
        <v>107</v>
      </c>
      <c r="G130" s="138"/>
      <c r="H130" s="138"/>
      <c r="I130" s="138"/>
      <c r="J130" s="139" t="s">
        <v>91</v>
      </c>
      <c r="K130" s="140">
        <v>4</v>
      </c>
      <c r="L130" s="141">
        <v>0</v>
      </c>
      <c r="M130" s="138"/>
      <c r="N130" s="142">
        <f>ROUND($L$130*$K$130,2)</f>
        <v>0</v>
      </c>
      <c r="O130" s="138"/>
      <c r="P130" s="138"/>
      <c r="Q130" s="138"/>
      <c r="R130" s="29"/>
      <c r="T130" s="143"/>
      <c r="U130" s="144" t="s">
        <v>34</v>
      </c>
      <c r="V130" s="25"/>
      <c r="W130" s="145">
        <f>$V$130*$K$130</f>
        <v>0</v>
      </c>
      <c r="X130" s="145">
        <v>1.1999999999999999E-3</v>
      </c>
      <c r="Y130" s="145">
        <f>$X$130*$K$130</f>
        <v>4.7999999999999996E-3</v>
      </c>
      <c r="Z130" s="145">
        <v>0</v>
      </c>
      <c r="AA130" s="146">
        <f>$Z$130*$K$130</f>
        <v>0</v>
      </c>
      <c r="AR130" s="23" t="s">
        <v>92</v>
      </c>
      <c r="AT130" s="23" t="s">
        <v>88</v>
      </c>
      <c r="AU130" s="23" t="s">
        <v>61</v>
      </c>
      <c r="AY130" s="23" t="s">
        <v>87</v>
      </c>
      <c r="BE130" s="98">
        <f>IF($U$130="základní",$N$130,0)</f>
        <v>0</v>
      </c>
      <c r="BF130" s="98">
        <f>IF($U$130="snížená",$N$130,0)</f>
        <v>0</v>
      </c>
      <c r="BG130" s="98">
        <f>IF($U$130="zákl. přenesená",$N$130,0)</f>
        <v>0</v>
      </c>
      <c r="BH130" s="98">
        <f>IF($U$130="sníž. přenesená",$N$130,0)</f>
        <v>0</v>
      </c>
      <c r="BI130" s="98">
        <f>IF($U$130="nulová",$N$130,0)</f>
        <v>0</v>
      </c>
      <c r="BJ130" s="23" t="s">
        <v>61</v>
      </c>
      <c r="BK130" s="98">
        <f>ROUND($L$130*$K$130,2)</f>
        <v>0</v>
      </c>
      <c r="BL130" s="23" t="s">
        <v>92</v>
      </c>
      <c r="BM130" s="23" t="s">
        <v>108</v>
      </c>
    </row>
    <row r="131" spans="2:65" s="23" customFormat="1" ht="18.75" customHeight="1" x14ac:dyDescent="0.3">
      <c r="B131" s="147"/>
      <c r="C131" s="148"/>
      <c r="D131" s="148"/>
      <c r="E131" s="148"/>
      <c r="F131" s="149" t="s">
        <v>109</v>
      </c>
      <c r="G131" s="150"/>
      <c r="H131" s="150"/>
      <c r="I131" s="150"/>
      <c r="J131" s="148"/>
      <c r="K131" s="151">
        <v>4</v>
      </c>
      <c r="L131" s="148"/>
      <c r="M131" s="148"/>
      <c r="N131" s="148"/>
      <c r="O131" s="148"/>
      <c r="P131" s="148"/>
      <c r="Q131" s="148"/>
      <c r="R131" s="152"/>
      <c r="T131" s="153"/>
      <c r="U131" s="148"/>
      <c r="V131" s="148"/>
      <c r="W131" s="148"/>
      <c r="X131" s="148"/>
      <c r="Y131" s="148"/>
      <c r="Z131" s="148"/>
      <c r="AA131" s="154"/>
      <c r="AT131" s="155" t="s">
        <v>102</v>
      </c>
      <c r="AU131" s="155" t="s">
        <v>61</v>
      </c>
      <c r="AV131" s="155" t="s">
        <v>61</v>
      </c>
      <c r="AW131" s="155" t="s">
        <v>51</v>
      </c>
      <c r="AX131" s="155" t="s">
        <v>9</v>
      </c>
      <c r="AY131" s="155" t="s">
        <v>87</v>
      </c>
    </row>
    <row r="132" spans="2:65" s="23" customFormat="1" ht="27" customHeight="1" x14ac:dyDescent="0.3">
      <c r="B132" s="24"/>
      <c r="C132" s="135" t="s">
        <v>110</v>
      </c>
      <c r="D132" s="135" t="s">
        <v>88</v>
      </c>
      <c r="E132" s="136" t="s">
        <v>111</v>
      </c>
      <c r="F132" s="137" t="s">
        <v>112</v>
      </c>
      <c r="G132" s="138"/>
      <c r="H132" s="138"/>
      <c r="I132" s="138"/>
      <c r="J132" s="139" t="s">
        <v>91</v>
      </c>
      <c r="K132" s="140">
        <v>27</v>
      </c>
      <c r="L132" s="141">
        <v>0</v>
      </c>
      <c r="M132" s="138"/>
      <c r="N132" s="142">
        <f>ROUND($L$132*$K$132,2)</f>
        <v>0</v>
      </c>
      <c r="O132" s="138"/>
      <c r="P132" s="138"/>
      <c r="Q132" s="138"/>
      <c r="R132" s="29"/>
      <c r="T132" s="143"/>
      <c r="U132" s="144" t="s">
        <v>34</v>
      </c>
      <c r="V132" s="25"/>
      <c r="W132" s="145">
        <f>$V$132*$K$132</f>
        <v>0</v>
      </c>
      <c r="X132" s="145">
        <v>3.5E-4</v>
      </c>
      <c r="Y132" s="145">
        <f>$X$132*$K$132</f>
        <v>9.4500000000000001E-3</v>
      </c>
      <c r="Z132" s="145">
        <v>0</v>
      </c>
      <c r="AA132" s="146">
        <f>$Z$132*$K$132</f>
        <v>0</v>
      </c>
      <c r="AR132" s="23" t="s">
        <v>92</v>
      </c>
      <c r="AT132" s="23" t="s">
        <v>88</v>
      </c>
      <c r="AU132" s="23" t="s">
        <v>61</v>
      </c>
      <c r="AY132" s="23" t="s">
        <v>87</v>
      </c>
      <c r="BE132" s="98">
        <f>IF($U$132="základní",$N$132,0)</f>
        <v>0</v>
      </c>
      <c r="BF132" s="98">
        <f>IF($U$132="snížená",$N$132,0)</f>
        <v>0</v>
      </c>
      <c r="BG132" s="98">
        <f>IF($U$132="zákl. přenesená",$N$132,0)</f>
        <v>0</v>
      </c>
      <c r="BH132" s="98">
        <f>IF($U$132="sníž. přenesená",$N$132,0)</f>
        <v>0</v>
      </c>
      <c r="BI132" s="98">
        <f>IF($U$132="nulová",$N$132,0)</f>
        <v>0</v>
      </c>
      <c r="BJ132" s="23" t="s">
        <v>61</v>
      </c>
      <c r="BK132" s="98">
        <f>ROUND($L$132*$K$132,2)</f>
        <v>0</v>
      </c>
      <c r="BL132" s="23" t="s">
        <v>92</v>
      </c>
      <c r="BM132" s="23" t="s">
        <v>113</v>
      </c>
    </row>
    <row r="133" spans="2:65" s="23" customFormat="1" ht="18.75" customHeight="1" x14ac:dyDescent="0.3">
      <c r="B133" s="165"/>
      <c r="C133" s="166"/>
      <c r="D133" s="166"/>
      <c r="E133" s="166"/>
      <c r="F133" s="167" t="s">
        <v>114</v>
      </c>
      <c r="G133" s="168"/>
      <c r="H133" s="168"/>
      <c r="I133" s="168"/>
      <c r="J133" s="166"/>
      <c r="K133" s="166"/>
      <c r="L133" s="166"/>
      <c r="M133" s="166"/>
      <c r="N133" s="166"/>
      <c r="O133" s="166"/>
      <c r="P133" s="166"/>
      <c r="Q133" s="166"/>
      <c r="R133" s="169"/>
      <c r="T133" s="170"/>
      <c r="U133" s="166"/>
      <c r="V133" s="166"/>
      <c r="W133" s="166"/>
      <c r="X133" s="166"/>
      <c r="Y133" s="166"/>
      <c r="Z133" s="166"/>
      <c r="AA133" s="171"/>
      <c r="AT133" s="172" t="s">
        <v>102</v>
      </c>
      <c r="AU133" s="172" t="s">
        <v>61</v>
      </c>
      <c r="AV133" s="172" t="s">
        <v>9</v>
      </c>
      <c r="AW133" s="172" t="s">
        <v>51</v>
      </c>
      <c r="AX133" s="172" t="s">
        <v>86</v>
      </c>
      <c r="AY133" s="172" t="s">
        <v>87</v>
      </c>
    </row>
    <row r="134" spans="2:65" s="23" customFormat="1" ht="18.75" customHeight="1" x14ac:dyDescent="0.3">
      <c r="B134" s="147"/>
      <c r="C134" s="148"/>
      <c r="D134" s="148"/>
      <c r="E134" s="148"/>
      <c r="F134" s="149" t="s">
        <v>115</v>
      </c>
      <c r="G134" s="150"/>
      <c r="H134" s="150"/>
      <c r="I134" s="150"/>
      <c r="J134" s="148"/>
      <c r="K134" s="151">
        <v>13</v>
      </c>
      <c r="L134" s="148"/>
      <c r="M134" s="148"/>
      <c r="N134" s="148"/>
      <c r="O134" s="148"/>
      <c r="P134" s="148"/>
      <c r="Q134" s="148"/>
      <c r="R134" s="152"/>
      <c r="T134" s="153"/>
      <c r="U134" s="148"/>
      <c r="V134" s="148"/>
      <c r="W134" s="148"/>
      <c r="X134" s="148"/>
      <c r="Y134" s="148"/>
      <c r="Z134" s="148"/>
      <c r="AA134" s="154"/>
      <c r="AT134" s="155" t="s">
        <v>102</v>
      </c>
      <c r="AU134" s="155" t="s">
        <v>61</v>
      </c>
      <c r="AV134" s="155" t="s">
        <v>61</v>
      </c>
      <c r="AW134" s="155" t="s">
        <v>51</v>
      </c>
      <c r="AX134" s="155" t="s">
        <v>86</v>
      </c>
      <c r="AY134" s="155" t="s">
        <v>87</v>
      </c>
    </row>
    <row r="135" spans="2:65" s="23" customFormat="1" ht="18.75" customHeight="1" x14ac:dyDescent="0.3">
      <c r="B135" s="147"/>
      <c r="C135" s="148"/>
      <c r="D135" s="148"/>
      <c r="E135" s="148"/>
      <c r="F135" s="149" t="s">
        <v>116</v>
      </c>
      <c r="G135" s="150"/>
      <c r="H135" s="150"/>
      <c r="I135" s="150"/>
      <c r="J135" s="148"/>
      <c r="K135" s="151">
        <v>5</v>
      </c>
      <c r="L135" s="148"/>
      <c r="M135" s="148"/>
      <c r="N135" s="148"/>
      <c r="O135" s="148"/>
      <c r="P135" s="148"/>
      <c r="Q135" s="148"/>
      <c r="R135" s="152"/>
      <c r="T135" s="153"/>
      <c r="U135" s="148"/>
      <c r="V135" s="148"/>
      <c r="W135" s="148"/>
      <c r="X135" s="148"/>
      <c r="Y135" s="148"/>
      <c r="Z135" s="148"/>
      <c r="AA135" s="154"/>
      <c r="AT135" s="155" t="s">
        <v>102</v>
      </c>
      <c r="AU135" s="155" t="s">
        <v>61</v>
      </c>
      <c r="AV135" s="155" t="s">
        <v>61</v>
      </c>
      <c r="AW135" s="155" t="s">
        <v>51</v>
      </c>
      <c r="AX135" s="155" t="s">
        <v>86</v>
      </c>
      <c r="AY135" s="155" t="s">
        <v>87</v>
      </c>
    </row>
    <row r="136" spans="2:65" s="23" customFormat="1" ht="18.75" customHeight="1" x14ac:dyDescent="0.3">
      <c r="B136" s="147"/>
      <c r="C136" s="148"/>
      <c r="D136" s="148"/>
      <c r="E136" s="148"/>
      <c r="F136" s="149" t="s">
        <v>117</v>
      </c>
      <c r="G136" s="150"/>
      <c r="H136" s="150"/>
      <c r="I136" s="150"/>
      <c r="J136" s="148"/>
      <c r="K136" s="151">
        <v>4</v>
      </c>
      <c r="L136" s="148"/>
      <c r="M136" s="148"/>
      <c r="N136" s="148"/>
      <c r="O136" s="148"/>
      <c r="P136" s="148"/>
      <c r="Q136" s="148"/>
      <c r="R136" s="152"/>
      <c r="T136" s="153"/>
      <c r="U136" s="148"/>
      <c r="V136" s="148"/>
      <c r="W136" s="148"/>
      <c r="X136" s="148"/>
      <c r="Y136" s="148"/>
      <c r="Z136" s="148"/>
      <c r="AA136" s="154"/>
      <c r="AT136" s="155" t="s">
        <v>102</v>
      </c>
      <c r="AU136" s="155" t="s">
        <v>61</v>
      </c>
      <c r="AV136" s="155" t="s">
        <v>61</v>
      </c>
      <c r="AW136" s="155" t="s">
        <v>51</v>
      </c>
      <c r="AX136" s="155" t="s">
        <v>86</v>
      </c>
      <c r="AY136" s="155" t="s">
        <v>87</v>
      </c>
    </row>
    <row r="137" spans="2:65" s="23" customFormat="1" ht="18.75" customHeight="1" x14ac:dyDescent="0.3">
      <c r="B137" s="165"/>
      <c r="C137" s="166"/>
      <c r="D137" s="166"/>
      <c r="E137" s="166"/>
      <c r="F137" s="167" t="s">
        <v>118</v>
      </c>
      <c r="G137" s="168"/>
      <c r="H137" s="168"/>
      <c r="I137" s="168"/>
      <c r="J137" s="166"/>
      <c r="K137" s="166"/>
      <c r="L137" s="166"/>
      <c r="M137" s="166"/>
      <c r="N137" s="166"/>
      <c r="O137" s="166"/>
      <c r="P137" s="166"/>
      <c r="Q137" s="166"/>
      <c r="R137" s="169"/>
      <c r="T137" s="170"/>
      <c r="U137" s="166"/>
      <c r="V137" s="166"/>
      <c r="W137" s="166"/>
      <c r="X137" s="166"/>
      <c r="Y137" s="166"/>
      <c r="Z137" s="166"/>
      <c r="AA137" s="171"/>
      <c r="AT137" s="172" t="s">
        <v>102</v>
      </c>
      <c r="AU137" s="172" t="s">
        <v>61</v>
      </c>
      <c r="AV137" s="172" t="s">
        <v>9</v>
      </c>
      <c r="AW137" s="172" t="s">
        <v>51</v>
      </c>
      <c r="AX137" s="172" t="s">
        <v>86</v>
      </c>
      <c r="AY137" s="172" t="s">
        <v>87</v>
      </c>
    </row>
    <row r="138" spans="2:65" s="23" customFormat="1" ht="18.75" customHeight="1" x14ac:dyDescent="0.3">
      <c r="B138" s="147"/>
      <c r="C138" s="148"/>
      <c r="D138" s="148"/>
      <c r="E138" s="148"/>
      <c r="F138" s="149" t="s">
        <v>119</v>
      </c>
      <c r="G138" s="150"/>
      <c r="H138" s="150"/>
      <c r="I138" s="150"/>
      <c r="J138" s="148"/>
      <c r="K138" s="151">
        <v>5</v>
      </c>
      <c r="L138" s="148"/>
      <c r="M138" s="148"/>
      <c r="N138" s="148"/>
      <c r="O138" s="148"/>
      <c r="P138" s="148"/>
      <c r="Q138" s="148"/>
      <c r="R138" s="152"/>
      <c r="T138" s="153"/>
      <c r="U138" s="148"/>
      <c r="V138" s="148"/>
      <c r="W138" s="148"/>
      <c r="X138" s="148"/>
      <c r="Y138" s="148"/>
      <c r="Z138" s="148"/>
      <c r="AA138" s="154"/>
      <c r="AT138" s="155" t="s">
        <v>102</v>
      </c>
      <c r="AU138" s="155" t="s">
        <v>61</v>
      </c>
      <c r="AV138" s="155" t="s">
        <v>61</v>
      </c>
      <c r="AW138" s="155" t="s">
        <v>51</v>
      </c>
      <c r="AX138" s="155" t="s">
        <v>86</v>
      </c>
      <c r="AY138" s="155" t="s">
        <v>87</v>
      </c>
    </row>
    <row r="139" spans="2:65" s="23" customFormat="1" ht="18.75" customHeight="1" x14ac:dyDescent="0.3">
      <c r="B139" s="156"/>
      <c r="C139" s="157"/>
      <c r="D139" s="157"/>
      <c r="E139" s="157"/>
      <c r="F139" s="158" t="s">
        <v>104</v>
      </c>
      <c r="G139" s="159"/>
      <c r="H139" s="159"/>
      <c r="I139" s="159"/>
      <c r="J139" s="157"/>
      <c r="K139" s="160">
        <v>27</v>
      </c>
      <c r="L139" s="157"/>
      <c r="M139" s="157"/>
      <c r="N139" s="157"/>
      <c r="O139" s="157"/>
      <c r="P139" s="157"/>
      <c r="Q139" s="157"/>
      <c r="R139" s="161"/>
      <c r="T139" s="162"/>
      <c r="U139" s="157"/>
      <c r="V139" s="157"/>
      <c r="W139" s="157"/>
      <c r="X139" s="157"/>
      <c r="Y139" s="157"/>
      <c r="Z139" s="157"/>
      <c r="AA139" s="163"/>
      <c r="AT139" s="164" t="s">
        <v>102</v>
      </c>
      <c r="AU139" s="164" t="s">
        <v>61</v>
      </c>
      <c r="AV139" s="164" t="s">
        <v>105</v>
      </c>
      <c r="AW139" s="164" t="s">
        <v>51</v>
      </c>
      <c r="AX139" s="164" t="s">
        <v>9</v>
      </c>
      <c r="AY139" s="164" t="s">
        <v>87</v>
      </c>
    </row>
    <row r="140" spans="2:65" s="23" customFormat="1" ht="27" customHeight="1" x14ac:dyDescent="0.3">
      <c r="B140" s="24"/>
      <c r="C140" s="135" t="s">
        <v>120</v>
      </c>
      <c r="D140" s="135" t="s">
        <v>88</v>
      </c>
      <c r="E140" s="136" t="s">
        <v>121</v>
      </c>
      <c r="F140" s="137" t="s">
        <v>122</v>
      </c>
      <c r="G140" s="138"/>
      <c r="H140" s="138"/>
      <c r="I140" s="138"/>
      <c r="J140" s="139" t="s">
        <v>91</v>
      </c>
      <c r="K140" s="140">
        <v>4</v>
      </c>
      <c r="L140" s="141">
        <v>0</v>
      </c>
      <c r="M140" s="138"/>
      <c r="N140" s="142">
        <f>ROUND($L$140*$K$140,2)</f>
        <v>0</v>
      </c>
      <c r="O140" s="138"/>
      <c r="P140" s="138"/>
      <c r="Q140" s="138"/>
      <c r="R140" s="29"/>
      <c r="T140" s="143"/>
      <c r="U140" s="144" t="s">
        <v>34</v>
      </c>
      <c r="V140" s="25"/>
      <c r="W140" s="145">
        <f>$V$140*$K$140</f>
        <v>0</v>
      </c>
      <c r="X140" s="145">
        <v>1.14E-3</v>
      </c>
      <c r="Y140" s="145">
        <f>$X$140*$K$140</f>
        <v>4.5599999999999998E-3</v>
      </c>
      <c r="Z140" s="145">
        <v>0</v>
      </c>
      <c r="AA140" s="146">
        <f>$Z$140*$K$140</f>
        <v>0</v>
      </c>
      <c r="AR140" s="23" t="s">
        <v>92</v>
      </c>
      <c r="AT140" s="23" t="s">
        <v>88</v>
      </c>
      <c r="AU140" s="23" t="s">
        <v>61</v>
      </c>
      <c r="AY140" s="23" t="s">
        <v>87</v>
      </c>
      <c r="BE140" s="98">
        <f>IF($U$140="základní",$N$140,0)</f>
        <v>0</v>
      </c>
      <c r="BF140" s="98">
        <f>IF($U$140="snížená",$N$140,0)</f>
        <v>0</v>
      </c>
      <c r="BG140" s="98">
        <f>IF($U$140="zákl. přenesená",$N$140,0)</f>
        <v>0</v>
      </c>
      <c r="BH140" s="98">
        <f>IF($U$140="sníž. přenesená",$N$140,0)</f>
        <v>0</v>
      </c>
      <c r="BI140" s="98">
        <f>IF($U$140="nulová",$N$140,0)</f>
        <v>0</v>
      </c>
      <c r="BJ140" s="23" t="s">
        <v>61</v>
      </c>
      <c r="BK140" s="98">
        <f>ROUND($L$140*$K$140,2)</f>
        <v>0</v>
      </c>
      <c r="BL140" s="23" t="s">
        <v>92</v>
      </c>
      <c r="BM140" s="23" t="s">
        <v>123</v>
      </c>
    </row>
    <row r="141" spans="2:65" s="23" customFormat="1" ht="18.75" customHeight="1" x14ac:dyDescent="0.3">
      <c r="B141" s="165"/>
      <c r="C141" s="166"/>
      <c r="D141" s="166"/>
      <c r="E141" s="166"/>
      <c r="F141" s="167" t="s">
        <v>114</v>
      </c>
      <c r="G141" s="168"/>
      <c r="H141" s="168"/>
      <c r="I141" s="168"/>
      <c r="J141" s="166"/>
      <c r="K141" s="166"/>
      <c r="L141" s="166"/>
      <c r="M141" s="166"/>
      <c r="N141" s="166"/>
      <c r="O141" s="166"/>
      <c r="P141" s="166"/>
      <c r="Q141" s="166"/>
      <c r="R141" s="169"/>
      <c r="T141" s="170"/>
      <c r="U141" s="166"/>
      <c r="V141" s="166"/>
      <c r="W141" s="166"/>
      <c r="X141" s="166"/>
      <c r="Y141" s="166"/>
      <c r="Z141" s="166"/>
      <c r="AA141" s="171"/>
      <c r="AT141" s="172" t="s">
        <v>102</v>
      </c>
      <c r="AU141" s="172" t="s">
        <v>61</v>
      </c>
      <c r="AV141" s="172" t="s">
        <v>9</v>
      </c>
      <c r="AW141" s="172" t="s">
        <v>51</v>
      </c>
      <c r="AX141" s="172" t="s">
        <v>86</v>
      </c>
      <c r="AY141" s="172" t="s">
        <v>87</v>
      </c>
    </row>
    <row r="142" spans="2:65" s="23" customFormat="1" ht="18.75" customHeight="1" x14ac:dyDescent="0.3">
      <c r="B142" s="147"/>
      <c r="C142" s="148"/>
      <c r="D142" s="148"/>
      <c r="E142" s="148"/>
      <c r="F142" s="149" t="s">
        <v>124</v>
      </c>
      <c r="G142" s="150"/>
      <c r="H142" s="150"/>
      <c r="I142" s="150"/>
      <c r="J142" s="148"/>
      <c r="K142" s="151">
        <v>1</v>
      </c>
      <c r="L142" s="148"/>
      <c r="M142" s="148"/>
      <c r="N142" s="148"/>
      <c r="O142" s="148"/>
      <c r="P142" s="148"/>
      <c r="Q142" s="148"/>
      <c r="R142" s="152"/>
      <c r="T142" s="153"/>
      <c r="U142" s="148"/>
      <c r="V142" s="148"/>
      <c r="W142" s="148"/>
      <c r="X142" s="148"/>
      <c r="Y142" s="148"/>
      <c r="Z142" s="148"/>
      <c r="AA142" s="154"/>
      <c r="AT142" s="155" t="s">
        <v>102</v>
      </c>
      <c r="AU142" s="155" t="s">
        <v>61</v>
      </c>
      <c r="AV142" s="155" t="s">
        <v>61</v>
      </c>
      <c r="AW142" s="155" t="s">
        <v>51</v>
      </c>
      <c r="AX142" s="155" t="s">
        <v>86</v>
      </c>
      <c r="AY142" s="155" t="s">
        <v>87</v>
      </c>
    </row>
    <row r="143" spans="2:65" s="23" customFormat="1" ht="18.75" customHeight="1" x14ac:dyDescent="0.3">
      <c r="B143" s="147"/>
      <c r="C143" s="148"/>
      <c r="D143" s="148"/>
      <c r="E143" s="148"/>
      <c r="F143" s="149" t="s">
        <v>125</v>
      </c>
      <c r="G143" s="150"/>
      <c r="H143" s="150"/>
      <c r="I143" s="150"/>
      <c r="J143" s="148"/>
      <c r="K143" s="151">
        <v>1.5</v>
      </c>
      <c r="L143" s="148"/>
      <c r="M143" s="148"/>
      <c r="N143" s="148"/>
      <c r="O143" s="148"/>
      <c r="P143" s="148"/>
      <c r="Q143" s="148"/>
      <c r="R143" s="152"/>
      <c r="T143" s="153"/>
      <c r="U143" s="148"/>
      <c r="V143" s="148"/>
      <c r="W143" s="148"/>
      <c r="X143" s="148"/>
      <c r="Y143" s="148"/>
      <c r="Z143" s="148"/>
      <c r="AA143" s="154"/>
      <c r="AT143" s="155" t="s">
        <v>102</v>
      </c>
      <c r="AU143" s="155" t="s">
        <v>61</v>
      </c>
      <c r="AV143" s="155" t="s">
        <v>61</v>
      </c>
      <c r="AW143" s="155" t="s">
        <v>51</v>
      </c>
      <c r="AX143" s="155" t="s">
        <v>86</v>
      </c>
      <c r="AY143" s="155" t="s">
        <v>87</v>
      </c>
    </row>
    <row r="144" spans="2:65" s="23" customFormat="1" ht="18.75" customHeight="1" x14ac:dyDescent="0.3">
      <c r="B144" s="165"/>
      <c r="C144" s="166"/>
      <c r="D144" s="166"/>
      <c r="E144" s="166"/>
      <c r="F144" s="167" t="s">
        <v>118</v>
      </c>
      <c r="G144" s="168"/>
      <c r="H144" s="168"/>
      <c r="I144" s="168"/>
      <c r="J144" s="166"/>
      <c r="K144" s="166"/>
      <c r="L144" s="166"/>
      <c r="M144" s="166"/>
      <c r="N144" s="166"/>
      <c r="O144" s="166"/>
      <c r="P144" s="166"/>
      <c r="Q144" s="166"/>
      <c r="R144" s="169"/>
      <c r="T144" s="170"/>
      <c r="U144" s="166"/>
      <c r="V144" s="166"/>
      <c r="W144" s="166"/>
      <c r="X144" s="166"/>
      <c r="Y144" s="166"/>
      <c r="Z144" s="166"/>
      <c r="AA144" s="171"/>
      <c r="AT144" s="172" t="s">
        <v>102</v>
      </c>
      <c r="AU144" s="172" t="s">
        <v>61</v>
      </c>
      <c r="AV144" s="172" t="s">
        <v>9</v>
      </c>
      <c r="AW144" s="172" t="s">
        <v>51</v>
      </c>
      <c r="AX144" s="172" t="s">
        <v>86</v>
      </c>
      <c r="AY144" s="172" t="s">
        <v>87</v>
      </c>
    </row>
    <row r="145" spans="2:65" s="23" customFormat="1" ht="18.75" customHeight="1" x14ac:dyDescent="0.3">
      <c r="B145" s="147"/>
      <c r="C145" s="148"/>
      <c r="D145" s="148"/>
      <c r="E145" s="148"/>
      <c r="F145" s="149" t="s">
        <v>126</v>
      </c>
      <c r="G145" s="150"/>
      <c r="H145" s="150"/>
      <c r="I145" s="150"/>
      <c r="J145" s="148"/>
      <c r="K145" s="151">
        <v>1.5</v>
      </c>
      <c r="L145" s="148"/>
      <c r="M145" s="148"/>
      <c r="N145" s="148"/>
      <c r="O145" s="148"/>
      <c r="P145" s="148"/>
      <c r="Q145" s="148"/>
      <c r="R145" s="152"/>
      <c r="T145" s="153"/>
      <c r="U145" s="148"/>
      <c r="V145" s="148"/>
      <c r="W145" s="148"/>
      <c r="X145" s="148"/>
      <c r="Y145" s="148"/>
      <c r="Z145" s="148"/>
      <c r="AA145" s="154"/>
      <c r="AT145" s="155" t="s">
        <v>102</v>
      </c>
      <c r="AU145" s="155" t="s">
        <v>61</v>
      </c>
      <c r="AV145" s="155" t="s">
        <v>61</v>
      </c>
      <c r="AW145" s="155" t="s">
        <v>51</v>
      </c>
      <c r="AX145" s="155" t="s">
        <v>86</v>
      </c>
      <c r="AY145" s="155" t="s">
        <v>87</v>
      </c>
    </row>
    <row r="146" spans="2:65" s="23" customFormat="1" ht="18.75" customHeight="1" x14ac:dyDescent="0.3">
      <c r="B146" s="156"/>
      <c r="C146" s="157"/>
      <c r="D146" s="157"/>
      <c r="E146" s="157"/>
      <c r="F146" s="158" t="s">
        <v>104</v>
      </c>
      <c r="G146" s="159"/>
      <c r="H146" s="159"/>
      <c r="I146" s="159"/>
      <c r="J146" s="157"/>
      <c r="K146" s="160">
        <v>4</v>
      </c>
      <c r="L146" s="157"/>
      <c r="M146" s="157"/>
      <c r="N146" s="157"/>
      <c r="O146" s="157"/>
      <c r="P146" s="157"/>
      <c r="Q146" s="157"/>
      <c r="R146" s="161"/>
      <c r="T146" s="162"/>
      <c r="U146" s="157"/>
      <c r="V146" s="157"/>
      <c r="W146" s="157"/>
      <c r="X146" s="157"/>
      <c r="Y146" s="157"/>
      <c r="Z146" s="157"/>
      <c r="AA146" s="163"/>
      <c r="AT146" s="164" t="s">
        <v>102</v>
      </c>
      <c r="AU146" s="164" t="s">
        <v>61</v>
      </c>
      <c r="AV146" s="164" t="s">
        <v>105</v>
      </c>
      <c r="AW146" s="164" t="s">
        <v>51</v>
      </c>
      <c r="AX146" s="164" t="s">
        <v>9</v>
      </c>
      <c r="AY146" s="164" t="s">
        <v>87</v>
      </c>
    </row>
    <row r="147" spans="2:65" s="23" customFormat="1" ht="27" customHeight="1" x14ac:dyDescent="0.3">
      <c r="B147" s="24"/>
      <c r="C147" s="135" t="s">
        <v>127</v>
      </c>
      <c r="D147" s="135" t="s">
        <v>88</v>
      </c>
      <c r="E147" s="136" t="s">
        <v>128</v>
      </c>
      <c r="F147" s="137" t="s">
        <v>129</v>
      </c>
      <c r="G147" s="138"/>
      <c r="H147" s="138"/>
      <c r="I147" s="138"/>
      <c r="J147" s="139" t="s">
        <v>91</v>
      </c>
      <c r="K147" s="140">
        <v>51</v>
      </c>
      <c r="L147" s="141">
        <v>0</v>
      </c>
      <c r="M147" s="138"/>
      <c r="N147" s="142">
        <f>ROUND($L$147*$K$147,2)</f>
        <v>0</v>
      </c>
      <c r="O147" s="138"/>
      <c r="P147" s="138"/>
      <c r="Q147" s="138"/>
      <c r="R147" s="29"/>
      <c r="T147" s="143"/>
      <c r="U147" s="144" t="s">
        <v>34</v>
      </c>
      <c r="V147" s="25"/>
      <c r="W147" s="145">
        <f>$V$147*$K$147</f>
        <v>0</v>
      </c>
      <c r="X147" s="145">
        <v>8.4000000000000003E-4</v>
      </c>
      <c r="Y147" s="145">
        <f>$X$147*$K$147</f>
        <v>4.2840000000000003E-2</v>
      </c>
      <c r="Z147" s="145">
        <v>0</v>
      </c>
      <c r="AA147" s="146">
        <f>$Z$147*$K$147</f>
        <v>0</v>
      </c>
      <c r="AR147" s="23" t="s">
        <v>92</v>
      </c>
      <c r="AT147" s="23" t="s">
        <v>88</v>
      </c>
      <c r="AU147" s="23" t="s">
        <v>61</v>
      </c>
      <c r="AY147" s="23" t="s">
        <v>87</v>
      </c>
      <c r="BE147" s="98">
        <f>IF($U$147="základní",$N$147,0)</f>
        <v>0</v>
      </c>
      <c r="BF147" s="98">
        <f>IF($U$147="snížená",$N$147,0)</f>
        <v>0</v>
      </c>
      <c r="BG147" s="98">
        <f>IF($U$147="zákl. přenesená",$N$147,0)</f>
        <v>0</v>
      </c>
      <c r="BH147" s="98">
        <f>IF($U$147="sníž. přenesená",$N$147,0)</f>
        <v>0</v>
      </c>
      <c r="BI147" s="98">
        <f>IF($U$147="nulová",$N$147,0)</f>
        <v>0</v>
      </c>
      <c r="BJ147" s="23" t="s">
        <v>61</v>
      </c>
      <c r="BK147" s="98">
        <f>ROUND($L$147*$K$147,2)</f>
        <v>0</v>
      </c>
      <c r="BL147" s="23" t="s">
        <v>92</v>
      </c>
      <c r="BM147" s="23" t="s">
        <v>130</v>
      </c>
    </row>
    <row r="148" spans="2:65" s="23" customFormat="1" ht="27" customHeight="1" x14ac:dyDescent="0.3">
      <c r="B148" s="24"/>
      <c r="C148" s="135" t="s">
        <v>131</v>
      </c>
      <c r="D148" s="135" t="s">
        <v>88</v>
      </c>
      <c r="E148" s="136" t="s">
        <v>132</v>
      </c>
      <c r="F148" s="137" t="s">
        <v>133</v>
      </c>
      <c r="G148" s="138"/>
      <c r="H148" s="138"/>
      <c r="I148" s="138"/>
      <c r="J148" s="139" t="s">
        <v>134</v>
      </c>
      <c r="K148" s="140">
        <v>12</v>
      </c>
      <c r="L148" s="141">
        <v>0</v>
      </c>
      <c r="M148" s="138"/>
      <c r="N148" s="142">
        <f>ROUND($L$148*$K$148,2)</f>
        <v>0</v>
      </c>
      <c r="O148" s="138"/>
      <c r="P148" s="138"/>
      <c r="Q148" s="138"/>
      <c r="R148" s="29"/>
      <c r="T148" s="143"/>
      <c r="U148" s="144" t="s">
        <v>34</v>
      </c>
      <c r="V148" s="25"/>
      <c r="W148" s="145">
        <f>$V$148*$K$148</f>
        <v>0</v>
      </c>
      <c r="X148" s="145">
        <v>0</v>
      </c>
      <c r="Y148" s="145">
        <f>$X$148*$K$148</f>
        <v>0</v>
      </c>
      <c r="Z148" s="145">
        <v>0</v>
      </c>
      <c r="AA148" s="146">
        <f>$Z$148*$K$148</f>
        <v>0</v>
      </c>
      <c r="AR148" s="23" t="s">
        <v>92</v>
      </c>
      <c r="AT148" s="23" t="s">
        <v>88</v>
      </c>
      <c r="AU148" s="23" t="s">
        <v>61</v>
      </c>
      <c r="AY148" s="23" t="s">
        <v>87</v>
      </c>
      <c r="BE148" s="98">
        <f>IF($U$148="základní",$N$148,0)</f>
        <v>0</v>
      </c>
      <c r="BF148" s="98">
        <f>IF($U$148="snížená",$N$148,0)</f>
        <v>0</v>
      </c>
      <c r="BG148" s="98">
        <f>IF($U$148="zákl. přenesená",$N$148,0)</f>
        <v>0</v>
      </c>
      <c r="BH148" s="98">
        <f>IF($U$148="sníž. přenesená",$N$148,0)</f>
        <v>0</v>
      </c>
      <c r="BI148" s="98">
        <f>IF($U$148="nulová",$N$148,0)</f>
        <v>0</v>
      </c>
      <c r="BJ148" s="23" t="s">
        <v>61</v>
      </c>
      <c r="BK148" s="98">
        <f>ROUND($L$148*$K$148,2)</f>
        <v>0</v>
      </c>
      <c r="BL148" s="23" t="s">
        <v>92</v>
      </c>
      <c r="BM148" s="23" t="s">
        <v>135</v>
      </c>
    </row>
    <row r="149" spans="2:65" s="23" customFormat="1" ht="18.75" customHeight="1" x14ac:dyDescent="0.3">
      <c r="B149" s="165"/>
      <c r="C149" s="166"/>
      <c r="D149" s="166"/>
      <c r="E149" s="166"/>
      <c r="F149" s="167" t="s">
        <v>114</v>
      </c>
      <c r="G149" s="168"/>
      <c r="H149" s="168"/>
      <c r="I149" s="168"/>
      <c r="J149" s="166"/>
      <c r="K149" s="166"/>
      <c r="L149" s="166"/>
      <c r="M149" s="166"/>
      <c r="N149" s="166"/>
      <c r="O149" s="166"/>
      <c r="P149" s="166"/>
      <c r="Q149" s="166"/>
      <c r="R149" s="169"/>
      <c r="T149" s="170"/>
      <c r="U149" s="166"/>
      <c r="V149" s="166"/>
      <c r="W149" s="166"/>
      <c r="X149" s="166"/>
      <c r="Y149" s="166"/>
      <c r="Z149" s="166"/>
      <c r="AA149" s="171"/>
      <c r="AT149" s="172" t="s">
        <v>102</v>
      </c>
      <c r="AU149" s="172" t="s">
        <v>61</v>
      </c>
      <c r="AV149" s="172" t="s">
        <v>9</v>
      </c>
      <c r="AW149" s="172" t="s">
        <v>51</v>
      </c>
      <c r="AX149" s="172" t="s">
        <v>86</v>
      </c>
      <c r="AY149" s="172" t="s">
        <v>87</v>
      </c>
    </row>
    <row r="150" spans="2:65" s="23" customFormat="1" ht="18.75" customHeight="1" x14ac:dyDescent="0.3">
      <c r="B150" s="147"/>
      <c r="C150" s="148"/>
      <c r="D150" s="148"/>
      <c r="E150" s="148"/>
      <c r="F150" s="149" t="s">
        <v>136</v>
      </c>
      <c r="G150" s="150"/>
      <c r="H150" s="150"/>
      <c r="I150" s="150"/>
      <c r="J150" s="148"/>
      <c r="K150" s="151">
        <v>1</v>
      </c>
      <c r="L150" s="148"/>
      <c r="M150" s="148"/>
      <c r="N150" s="148"/>
      <c r="O150" s="148"/>
      <c r="P150" s="148"/>
      <c r="Q150" s="148"/>
      <c r="R150" s="152"/>
      <c r="T150" s="153"/>
      <c r="U150" s="148"/>
      <c r="V150" s="148"/>
      <c r="W150" s="148"/>
      <c r="X150" s="148"/>
      <c r="Y150" s="148"/>
      <c r="Z150" s="148"/>
      <c r="AA150" s="154"/>
      <c r="AT150" s="155" t="s">
        <v>102</v>
      </c>
      <c r="AU150" s="155" t="s">
        <v>61</v>
      </c>
      <c r="AV150" s="155" t="s">
        <v>61</v>
      </c>
      <c r="AW150" s="155" t="s">
        <v>51</v>
      </c>
      <c r="AX150" s="155" t="s">
        <v>86</v>
      </c>
      <c r="AY150" s="155" t="s">
        <v>87</v>
      </c>
    </row>
    <row r="151" spans="2:65" s="23" customFormat="1" ht="18.75" customHeight="1" x14ac:dyDescent="0.3">
      <c r="B151" s="147"/>
      <c r="C151" s="148"/>
      <c r="D151" s="148"/>
      <c r="E151" s="148"/>
      <c r="F151" s="149" t="s">
        <v>137</v>
      </c>
      <c r="G151" s="150"/>
      <c r="H151" s="150"/>
      <c r="I151" s="150"/>
      <c r="J151" s="148"/>
      <c r="K151" s="151">
        <v>1</v>
      </c>
      <c r="L151" s="148"/>
      <c r="M151" s="148"/>
      <c r="N151" s="148"/>
      <c r="O151" s="148"/>
      <c r="P151" s="148"/>
      <c r="Q151" s="148"/>
      <c r="R151" s="152"/>
      <c r="T151" s="153"/>
      <c r="U151" s="148"/>
      <c r="V151" s="148"/>
      <c r="W151" s="148"/>
      <c r="X151" s="148"/>
      <c r="Y151" s="148"/>
      <c r="Z151" s="148"/>
      <c r="AA151" s="154"/>
      <c r="AT151" s="155" t="s">
        <v>102</v>
      </c>
      <c r="AU151" s="155" t="s">
        <v>61</v>
      </c>
      <c r="AV151" s="155" t="s">
        <v>61</v>
      </c>
      <c r="AW151" s="155" t="s">
        <v>51</v>
      </c>
      <c r="AX151" s="155" t="s">
        <v>86</v>
      </c>
      <c r="AY151" s="155" t="s">
        <v>87</v>
      </c>
    </row>
    <row r="152" spans="2:65" s="23" customFormat="1" ht="18.75" customHeight="1" x14ac:dyDescent="0.3">
      <c r="B152" s="147"/>
      <c r="C152" s="148"/>
      <c r="D152" s="148"/>
      <c r="E152" s="148"/>
      <c r="F152" s="149" t="s">
        <v>138</v>
      </c>
      <c r="G152" s="150"/>
      <c r="H152" s="150"/>
      <c r="I152" s="150"/>
      <c r="J152" s="148"/>
      <c r="K152" s="151">
        <v>1</v>
      </c>
      <c r="L152" s="148"/>
      <c r="M152" s="148"/>
      <c r="N152" s="148"/>
      <c r="O152" s="148"/>
      <c r="P152" s="148"/>
      <c r="Q152" s="148"/>
      <c r="R152" s="152"/>
      <c r="T152" s="153"/>
      <c r="U152" s="148"/>
      <c r="V152" s="148"/>
      <c r="W152" s="148"/>
      <c r="X152" s="148"/>
      <c r="Y152" s="148"/>
      <c r="Z152" s="148"/>
      <c r="AA152" s="154"/>
      <c r="AT152" s="155" t="s">
        <v>102</v>
      </c>
      <c r="AU152" s="155" t="s">
        <v>61</v>
      </c>
      <c r="AV152" s="155" t="s">
        <v>61</v>
      </c>
      <c r="AW152" s="155" t="s">
        <v>51</v>
      </c>
      <c r="AX152" s="155" t="s">
        <v>86</v>
      </c>
      <c r="AY152" s="155" t="s">
        <v>87</v>
      </c>
    </row>
    <row r="153" spans="2:65" s="23" customFormat="1" ht="18.75" customHeight="1" x14ac:dyDescent="0.3">
      <c r="B153" s="147"/>
      <c r="C153" s="148"/>
      <c r="D153" s="148"/>
      <c r="E153" s="148"/>
      <c r="F153" s="149" t="s">
        <v>139</v>
      </c>
      <c r="G153" s="150"/>
      <c r="H153" s="150"/>
      <c r="I153" s="150"/>
      <c r="J153" s="148"/>
      <c r="K153" s="151">
        <v>1</v>
      </c>
      <c r="L153" s="148"/>
      <c r="M153" s="148"/>
      <c r="N153" s="148"/>
      <c r="O153" s="148"/>
      <c r="P153" s="148"/>
      <c r="Q153" s="148"/>
      <c r="R153" s="152"/>
      <c r="T153" s="153"/>
      <c r="U153" s="148"/>
      <c r="V153" s="148"/>
      <c r="W153" s="148"/>
      <c r="X153" s="148"/>
      <c r="Y153" s="148"/>
      <c r="Z153" s="148"/>
      <c r="AA153" s="154"/>
      <c r="AT153" s="155" t="s">
        <v>102</v>
      </c>
      <c r="AU153" s="155" t="s">
        <v>61</v>
      </c>
      <c r="AV153" s="155" t="s">
        <v>61</v>
      </c>
      <c r="AW153" s="155" t="s">
        <v>51</v>
      </c>
      <c r="AX153" s="155" t="s">
        <v>86</v>
      </c>
      <c r="AY153" s="155" t="s">
        <v>87</v>
      </c>
    </row>
    <row r="154" spans="2:65" s="23" customFormat="1" ht="18.75" customHeight="1" x14ac:dyDescent="0.3">
      <c r="B154" s="147"/>
      <c r="C154" s="148"/>
      <c r="D154" s="148"/>
      <c r="E154" s="148"/>
      <c r="F154" s="149" t="s">
        <v>140</v>
      </c>
      <c r="G154" s="150"/>
      <c r="H154" s="150"/>
      <c r="I154" s="150"/>
      <c r="J154" s="148"/>
      <c r="K154" s="151">
        <v>1</v>
      </c>
      <c r="L154" s="148"/>
      <c r="M154" s="148"/>
      <c r="N154" s="148"/>
      <c r="O154" s="148"/>
      <c r="P154" s="148"/>
      <c r="Q154" s="148"/>
      <c r="R154" s="152"/>
      <c r="T154" s="153"/>
      <c r="U154" s="148"/>
      <c r="V154" s="148"/>
      <c r="W154" s="148"/>
      <c r="X154" s="148"/>
      <c r="Y154" s="148"/>
      <c r="Z154" s="148"/>
      <c r="AA154" s="154"/>
      <c r="AT154" s="155" t="s">
        <v>102</v>
      </c>
      <c r="AU154" s="155" t="s">
        <v>61</v>
      </c>
      <c r="AV154" s="155" t="s">
        <v>61</v>
      </c>
      <c r="AW154" s="155" t="s">
        <v>51</v>
      </c>
      <c r="AX154" s="155" t="s">
        <v>86</v>
      </c>
      <c r="AY154" s="155" t="s">
        <v>87</v>
      </c>
    </row>
    <row r="155" spans="2:65" s="23" customFormat="1" ht="18.75" customHeight="1" x14ac:dyDescent="0.3">
      <c r="B155" s="147"/>
      <c r="C155" s="148"/>
      <c r="D155" s="148"/>
      <c r="E155" s="148"/>
      <c r="F155" s="149" t="s">
        <v>141</v>
      </c>
      <c r="G155" s="150"/>
      <c r="H155" s="150"/>
      <c r="I155" s="150"/>
      <c r="J155" s="148"/>
      <c r="K155" s="151">
        <v>1</v>
      </c>
      <c r="L155" s="148"/>
      <c r="M155" s="148"/>
      <c r="N155" s="148"/>
      <c r="O155" s="148"/>
      <c r="P155" s="148"/>
      <c r="Q155" s="148"/>
      <c r="R155" s="152"/>
      <c r="T155" s="153"/>
      <c r="U155" s="148"/>
      <c r="V155" s="148"/>
      <c r="W155" s="148"/>
      <c r="X155" s="148"/>
      <c r="Y155" s="148"/>
      <c r="Z155" s="148"/>
      <c r="AA155" s="154"/>
      <c r="AT155" s="155" t="s">
        <v>102</v>
      </c>
      <c r="AU155" s="155" t="s">
        <v>61</v>
      </c>
      <c r="AV155" s="155" t="s">
        <v>61</v>
      </c>
      <c r="AW155" s="155" t="s">
        <v>51</v>
      </c>
      <c r="AX155" s="155" t="s">
        <v>86</v>
      </c>
      <c r="AY155" s="155" t="s">
        <v>87</v>
      </c>
    </row>
    <row r="156" spans="2:65" s="23" customFormat="1" ht="18.75" customHeight="1" x14ac:dyDescent="0.3">
      <c r="B156" s="147"/>
      <c r="C156" s="148"/>
      <c r="D156" s="148"/>
      <c r="E156" s="148"/>
      <c r="F156" s="149" t="s">
        <v>142</v>
      </c>
      <c r="G156" s="150"/>
      <c r="H156" s="150"/>
      <c r="I156" s="150"/>
      <c r="J156" s="148"/>
      <c r="K156" s="151">
        <v>1</v>
      </c>
      <c r="L156" s="148"/>
      <c r="M156" s="148"/>
      <c r="N156" s="148"/>
      <c r="O156" s="148"/>
      <c r="P156" s="148"/>
      <c r="Q156" s="148"/>
      <c r="R156" s="152"/>
      <c r="T156" s="153"/>
      <c r="U156" s="148"/>
      <c r="V156" s="148"/>
      <c r="W156" s="148"/>
      <c r="X156" s="148"/>
      <c r="Y156" s="148"/>
      <c r="Z156" s="148"/>
      <c r="AA156" s="154"/>
      <c r="AT156" s="155" t="s">
        <v>102</v>
      </c>
      <c r="AU156" s="155" t="s">
        <v>61</v>
      </c>
      <c r="AV156" s="155" t="s">
        <v>61</v>
      </c>
      <c r="AW156" s="155" t="s">
        <v>51</v>
      </c>
      <c r="AX156" s="155" t="s">
        <v>86</v>
      </c>
      <c r="AY156" s="155" t="s">
        <v>87</v>
      </c>
    </row>
    <row r="157" spans="2:65" s="23" customFormat="1" ht="18.75" customHeight="1" x14ac:dyDescent="0.3">
      <c r="B157" s="165"/>
      <c r="C157" s="166"/>
      <c r="D157" s="166"/>
      <c r="E157" s="166"/>
      <c r="F157" s="167" t="s">
        <v>118</v>
      </c>
      <c r="G157" s="168"/>
      <c r="H157" s="168"/>
      <c r="I157" s="168"/>
      <c r="J157" s="166"/>
      <c r="K157" s="166"/>
      <c r="L157" s="166"/>
      <c r="M157" s="166"/>
      <c r="N157" s="166"/>
      <c r="O157" s="166"/>
      <c r="P157" s="166"/>
      <c r="Q157" s="166"/>
      <c r="R157" s="169"/>
      <c r="T157" s="170"/>
      <c r="U157" s="166"/>
      <c r="V157" s="166"/>
      <c r="W157" s="166"/>
      <c r="X157" s="166"/>
      <c r="Y157" s="166"/>
      <c r="Z157" s="166"/>
      <c r="AA157" s="171"/>
      <c r="AT157" s="172" t="s">
        <v>102</v>
      </c>
      <c r="AU157" s="172" t="s">
        <v>61</v>
      </c>
      <c r="AV157" s="172" t="s">
        <v>9</v>
      </c>
      <c r="AW157" s="172" t="s">
        <v>51</v>
      </c>
      <c r="AX157" s="172" t="s">
        <v>86</v>
      </c>
      <c r="AY157" s="172" t="s">
        <v>87</v>
      </c>
    </row>
    <row r="158" spans="2:65" s="23" customFormat="1" ht="18.75" customHeight="1" x14ac:dyDescent="0.3">
      <c r="B158" s="147"/>
      <c r="C158" s="148"/>
      <c r="D158" s="148"/>
      <c r="E158" s="148"/>
      <c r="F158" s="149" t="s">
        <v>143</v>
      </c>
      <c r="G158" s="150"/>
      <c r="H158" s="150"/>
      <c r="I158" s="150"/>
      <c r="J158" s="148"/>
      <c r="K158" s="151">
        <v>1</v>
      </c>
      <c r="L158" s="148"/>
      <c r="M158" s="148"/>
      <c r="N158" s="148"/>
      <c r="O158" s="148"/>
      <c r="P158" s="148"/>
      <c r="Q158" s="148"/>
      <c r="R158" s="152"/>
      <c r="T158" s="153"/>
      <c r="U158" s="148"/>
      <c r="V158" s="148"/>
      <c r="W158" s="148"/>
      <c r="X158" s="148"/>
      <c r="Y158" s="148"/>
      <c r="Z158" s="148"/>
      <c r="AA158" s="154"/>
      <c r="AT158" s="155" t="s">
        <v>102</v>
      </c>
      <c r="AU158" s="155" t="s">
        <v>61</v>
      </c>
      <c r="AV158" s="155" t="s">
        <v>61</v>
      </c>
      <c r="AW158" s="155" t="s">
        <v>51</v>
      </c>
      <c r="AX158" s="155" t="s">
        <v>86</v>
      </c>
      <c r="AY158" s="155" t="s">
        <v>87</v>
      </c>
    </row>
    <row r="159" spans="2:65" s="23" customFormat="1" ht="18.75" customHeight="1" x14ac:dyDescent="0.3">
      <c r="B159" s="147"/>
      <c r="C159" s="148"/>
      <c r="D159" s="148"/>
      <c r="E159" s="148"/>
      <c r="F159" s="149" t="s">
        <v>141</v>
      </c>
      <c r="G159" s="150"/>
      <c r="H159" s="150"/>
      <c r="I159" s="150"/>
      <c r="J159" s="148"/>
      <c r="K159" s="151">
        <v>1</v>
      </c>
      <c r="L159" s="148"/>
      <c r="M159" s="148"/>
      <c r="N159" s="148"/>
      <c r="O159" s="148"/>
      <c r="P159" s="148"/>
      <c r="Q159" s="148"/>
      <c r="R159" s="152"/>
      <c r="T159" s="153"/>
      <c r="U159" s="148"/>
      <c r="V159" s="148"/>
      <c r="W159" s="148"/>
      <c r="X159" s="148"/>
      <c r="Y159" s="148"/>
      <c r="Z159" s="148"/>
      <c r="AA159" s="154"/>
      <c r="AT159" s="155" t="s">
        <v>102</v>
      </c>
      <c r="AU159" s="155" t="s">
        <v>61</v>
      </c>
      <c r="AV159" s="155" t="s">
        <v>61</v>
      </c>
      <c r="AW159" s="155" t="s">
        <v>51</v>
      </c>
      <c r="AX159" s="155" t="s">
        <v>86</v>
      </c>
      <c r="AY159" s="155" t="s">
        <v>87</v>
      </c>
    </row>
    <row r="160" spans="2:65" s="23" customFormat="1" ht="18.75" customHeight="1" x14ac:dyDescent="0.3">
      <c r="B160" s="147"/>
      <c r="C160" s="148"/>
      <c r="D160" s="148"/>
      <c r="E160" s="148"/>
      <c r="F160" s="149" t="s">
        <v>139</v>
      </c>
      <c r="G160" s="150"/>
      <c r="H160" s="150"/>
      <c r="I160" s="150"/>
      <c r="J160" s="148"/>
      <c r="K160" s="151">
        <v>1</v>
      </c>
      <c r="L160" s="148"/>
      <c r="M160" s="148"/>
      <c r="N160" s="148"/>
      <c r="O160" s="148"/>
      <c r="P160" s="148"/>
      <c r="Q160" s="148"/>
      <c r="R160" s="152"/>
      <c r="T160" s="153"/>
      <c r="U160" s="148"/>
      <c r="V160" s="148"/>
      <c r="W160" s="148"/>
      <c r="X160" s="148"/>
      <c r="Y160" s="148"/>
      <c r="Z160" s="148"/>
      <c r="AA160" s="154"/>
      <c r="AT160" s="155" t="s">
        <v>102</v>
      </c>
      <c r="AU160" s="155" t="s">
        <v>61</v>
      </c>
      <c r="AV160" s="155" t="s">
        <v>61</v>
      </c>
      <c r="AW160" s="155" t="s">
        <v>51</v>
      </c>
      <c r="AX160" s="155" t="s">
        <v>86</v>
      </c>
      <c r="AY160" s="155" t="s">
        <v>87</v>
      </c>
    </row>
    <row r="161" spans="2:65" s="23" customFormat="1" ht="18.75" customHeight="1" x14ac:dyDescent="0.3">
      <c r="B161" s="147"/>
      <c r="C161" s="148"/>
      <c r="D161" s="148"/>
      <c r="E161" s="148"/>
      <c r="F161" s="149" t="s">
        <v>144</v>
      </c>
      <c r="G161" s="150"/>
      <c r="H161" s="150"/>
      <c r="I161" s="150"/>
      <c r="J161" s="148"/>
      <c r="K161" s="151">
        <v>2</v>
      </c>
      <c r="L161" s="148"/>
      <c r="M161" s="148"/>
      <c r="N161" s="148"/>
      <c r="O161" s="148"/>
      <c r="P161" s="148"/>
      <c r="Q161" s="148"/>
      <c r="R161" s="152"/>
      <c r="T161" s="153"/>
      <c r="U161" s="148"/>
      <c r="V161" s="148"/>
      <c r="W161" s="148"/>
      <c r="X161" s="148"/>
      <c r="Y161" s="148"/>
      <c r="Z161" s="148"/>
      <c r="AA161" s="154"/>
      <c r="AT161" s="155" t="s">
        <v>102</v>
      </c>
      <c r="AU161" s="155" t="s">
        <v>61</v>
      </c>
      <c r="AV161" s="155" t="s">
        <v>61</v>
      </c>
      <c r="AW161" s="155" t="s">
        <v>51</v>
      </c>
      <c r="AX161" s="155" t="s">
        <v>86</v>
      </c>
      <c r="AY161" s="155" t="s">
        <v>87</v>
      </c>
    </row>
    <row r="162" spans="2:65" s="23" customFormat="1" ht="18.75" customHeight="1" x14ac:dyDescent="0.3">
      <c r="B162" s="156"/>
      <c r="C162" s="157"/>
      <c r="D162" s="157"/>
      <c r="E162" s="157"/>
      <c r="F162" s="158" t="s">
        <v>104</v>
      </c>
      <c r="G162" s="159"/>
      <c r="H162" s="159"/>
      <c r="I162" s="159"/>
      <c r="J162" s="157"/>
      <c r="K162" s="160">
        <v>12</v>
      </c>
      <c r="L162" s="157"/>
      <c r="M162" s="157"/>
      <c r="N162" s="157"/>
      <c r="O162" s="157"/>
      <c r="P162" s="157"/>
      <c r="Q162" s="157"/>
      <c r="R162" s="161"/>
      <c r="T162" s="162"/>
      <c r="U162" s="157"/>
      <c r="V162" s="157"/>
      <c r="W162" s="157"/>
      <c r="X162" s="157"/>
      <c r="Y162" s="157"/>
      <c r="Z162" s="157"/>
      <c r="AA162" s="163"/>
      <c r="AT162" s="164" t="s">
        <v>102</v>
      </c>
      <c r="AU162" s="164" t="s">
        <v>61</v>
      </c>
      <c r="AV162" s="164" t="s">
        <v>105</v>
      </c>
      <c r="AW162" s="164" t="s">
        <v>51</v>
      </c>
      <c r="AX162" s="164" t="s">
        <v>9</v>
      </c>
      <c r="AY162" s="164" t="s">
        <v>87</v>
      </c>
    </row>
    <row r="163" spans="2:65" s="23" customFormat="1" ht="27" customHeight="1" x14ac:dyDescent="0.3">
      <c r="B163" s="24"/>
      <c r="C163" s="135" t="s">
        <v>145</v>
      </c>
      <c r="D163" s="135" t="s">
        <v>88</v>
      </c>
      <c r="E163" s="136" t="s">
        <v>146</v>
      </c>
      <c r="F163" s="137" t="s">
        <v>147</v>
      </c>
      <c r="G163" s="138"/>
      <c r="H163" s="138"/>
      <c r="I163" s="138"/>
      <c r="J163" s="139" t="s">
        <v>134</v>
      </c>
      <c r="K163" s="140">
        <v>2</v>
      </c>
      <c r="L163" s="141">
        <v>0</v>
      </c>
      <c r="M163" s="138"/>
      <c r="N163" s="142">
        <f>ROUND($L$163*$K$163,2)</f>
        <v>0</v>
      </c>
      <c r="O163" s="138"/>
      <c r="P163" s="138"/>
      <c r="Q163" s="138"/>
      <c r="R163" s="29"/>
      <c r="T163" s="143"/>
      <c r="U163" s="144" t="s">
        <v>34</v>
      </c>
      <c r="V163" s="25"/>
      <c r="W163" s="145">
        <f>$V$163*$K$163</f>
        <v>0</v>
      </c>
      <c r="X163" s="145">
        <v>0</v>
      </c>
      <c r="Y163" s="145">
        <f>$X$163*$K$163</f>
        <v>0</v>
      </c>
      <c r="Z163" s="145">
        <v>0</v>
      </c>
      <c r="AA163" s="146">
        <f>$Z$163*$K$163</f>
        <v>0</v>
      </c>
      <c r="AR163" s="23" t="s">
        <v>92</v>
      </c>
      <c r="AT163" s="23" t="s">
        <v>88</v>
      </c>
      <c r="AU163" s="23" t="s">
        <v>61</v>
      </c>
      <c r="AY163" s="23" t="s">
        <v>87</v>
      </c>
      <c r="BE163" s="98">
        <f>IF($U$163="základní",$N$163,0)</f>
        <v>0</v>
      </c>
      <c r="BF163" s="98">
        <f>IF($U$163="snížená",$N$163,0)</f>
        <v>0</v>
      </c>
      <c r="BG163" s="98">
        <f>IF($U$163="zákl. přenesená",$N$163,0)</f>
        <v>0</v>
      </c>
      <c r="BH163" s="98">
        <f>IF($U$163="sníž. přenesená",$N$163,0)</f>
        <v>0</v>
      </c>
      <c r="BI163" s="98">
        <f>IF($U$163="nulová",$N$163,0)</f>
        <v>0</v>
      </c>
      <c r="BJ163" s="23" t="s">
        <v>61</v>
      </c>
      <c r="BK163" s="98">
        <f>ROUND($L$163*$K$163,2)</f>
        <v>0</v>
      </c>
      <c r="BL163" s="23" t="s">
        <v>92</v>
      </c>
      <c r="BM163" s="23" t="s">
        <v>148</v>
      </c>
    </row>
    <row r="164" spans="2:65" s="23" customFormat="1" ht="18.75" customHeight="1" x14ac:dyDescent="0.3">
      <c r="B164" s="165"/>
      <c r="C164" s="166"/>
      <c r="D164" s="166"/>
      <c r="E164" s="166"/>
      <c r="F164" s="167" t="s">
        <v>114</v>
      </c>
      <c r="G164" s="168"/>
      <c r="H164" s="168"/>
      <c r="I164" s="168"/>
      <c r="J164" s="166"/>
      <c r="K164" s="166"/>
      <c r="L164" s="166"/>
      <c r="M164" s="166"/>
      <c r="N164" s="166"/>
      <c r="O164" s="166"/>
      <c r="P164" s="166"/>
      <c r="Q164" s="166"/>
      <c r="R164" s="169"/>
      <c r="T164" s="170"/>
      <c r="U164" s="166"/>
      <c r="V164" s="166"/>
      <c r="W164" s="166"/>
      <c r="X164" s="166"/>
      <c r="Y164" s="166"/>
      <c r="Z164" s="166"/>
      <c r="AA164" s="171"/>
      <c r="AT164" s="172" t="s">
        <v>102</v>
      </c>
      <c r="AU164" s="172" t="s">
        <v>61</v>
      </c>
      <c r="AV164" s="172" t="s">
        <v>9</v>
      </c>
      <c r="AW164" s="172" t="s">
        <v>51</v>
      </c>
      <c r="AX164" s="172" t="s">
        <v>86</v>
      </c>
      <c r="AY164" s="172" t="s">
        <v>87</v>
      </c>
    </row>
    <row r="165" spans="2:65" s="23" customFormat="1" ht="18.75" customHeight="1" x14ac:dyDescent="0.3">
      <c r="B165" s="147"/>
      <c r="C165" s="148"/>
      <c r="D165" s="148"/>
      <c r="E165" s="148"/>
      <c r="F165" s="149" t="s">
        <v>149</v>
      </c>
      <c r="G165" s="150"/>
      <c r="H165" s="150"/>
      <c r="I165" s="150"/>
      <c r="J165" s="148"/>
      <c r="K165" s="151">
        <v>1</v>
      </c>
      <c r="L165" s="148"/>
      <c r="M165" s="148"/>
      <c r="N165" s="148"/>
      <c r="O165" s="148"/>
      <c r="P165" s="148"/>
      <c r="Q165" s="148"/>
      <c r="R165" s="152"/>
      <c r="T165" s="153"/>
      <c r="U165" s="148"/>
      <c r="V165" s="148"/>
      <c r="W165" s="148"/>
      <c r="X165" s="148"/>
      <c r="Y165" s="148"/>
      <c r="Z165" s="148"/>
      <c r="AA165" s="154"/>
      <c r="AT165" s="155" t="s">
        <v>102</v>
      </c>
      <c r="AU165" s="155" t="s">
        <v>61</v>
      </c>
      <c r="AV165" s="155" t="s">
        <v>61</v>
      </c>
      <c r="AW165" s="155" t="s">
        <v>51</v>
      </c>
      <c r="AX165" s="155" t="s">
        <v>86</v>
      </c>
      <c r="AY165" s="155" t="s">
        <v>87</v>
      </c>
    </row>
    <row r="166" spans="2:65" s="23" customFormat="1" ht="18.75" customHeight="1" x14ac:dyDescent="0.3">
      <c r="B166" s="165"/>
      <c r="C166" s="166"/>
      <c r="D166" s="166"/>
      <c r="E166" s="166"/>
      <c r="F166" s="167" t="s">
        <v>118</v>
      </c>
      <c r="G166" s="168"/>
      <c r="H166" s="168"/>
      <c r="I166" s="168"/>
      <c r="J166" s="166"/>
      <c r="K166" s="166"/>
      <c r="L166" s="166"/>
      <c r="M166" s="166"/>
      <c r="N166" s="166"/>
      <c r="O166" s="166"/>
      <c r="P166" s="166"/>
      <c r="Q166" s="166"/>
      <c r="R166" s="169"/>
      <c r="T166" s="170"/>
      <c r="U166" s="166"/>
      <c r="V166" s="166"/>
      <c r="W166" s="166"/>
      <c r="X166" s="166"/>
      <c r="Y166" s="166"/>
      <c r="Z166" s="166"/>
      <c r="AA166" s="171"/>
      <c r="AT166" s="172" t="s">
        <v>102</v>
      </c>
      <c r="AU166" s="172" t="s">
        <v>61</v>
      </c>
      <c r="AV166" s="172" t="s">
        <v>9</v>
      </c>
      <c r="AW166" s="172" t="s">
        <v>51</v>
      </c>
      <c r="AX166" s="172" t="s">
        <v>86</v>
      </c>
      <c r="AY166" s="172" t="s">
        <v>87</v>
      </c>
    </row>
    <row r="167" spans="2:65" s="23" customFormat="1" ht="18.75" customHeight="1" x14ac:dyDescent="0.3">
      <c r="B167" s="147"/>
      <c r="C167" s="148"/>
      <c r="D167" s="148"/>
      <c r="E167" s="148"/>
      <c r="F167" s="149" t="s">
        <v>149</v>
      </c>
      <c r="G167" s="150"/>
      <c r="H167" s="150"/>
      <c r="I167" s="150"/>
      <c r="J167" s="148"/>
      <c r="K167" s="151">
        <v>1</v>
      </c>
      <c r="L167" s="148"/>
      <c r="M167" s="148"/>
      <c r="N167" s="148"/>
      <c r="O167" s="148"/>
      <c r="P167" s="148"/>
      <c r="Q167" s="148"/>
      <c r="R167" s="152"/>
      <c r="T167" s="153"/>
      <c r="U167" s="148"/>
      <c r="V167" s="148"/>
      <c r="W167" s="148"/>
      <c r="X167" s="148"/>
      <c r="Y167" s="148"/>
      <c r="Z167" s="148"/>
      <c r="AA167" s="154"/>
      <c r="AT167" s="155" t="s">
        <v>102</v>
      </c>
      <c r="AU167" s="155" t="s">
        <v>61</v>
      </c>
      <c r="AV167" s="155" t="s">
        <v>61</v>
      </c>
      <c r="AW167" s="155" t="s">
        <v>51</v>
      </c>
      <c r="AX167" s="155" t="s">
        <v>86</v>
      </c>
      <c r="AY167" s="155" t="s">
        <v>87</v>
      </c>
    </row>
    <row r="168" spans="2:65" s="23" customFormat="1" ht="18.75" customHeight="1" x14ac:dyDescent="0.3">
      <c r="B168" s="156"/>
      <c r="C168" s="157"/>
      <c r="D168" s="157"/>
      <c r="E168" s="157"/>
      <c r="F168" s="158" t="s">
        <v>104</v>
      </c>
      <c r="G168" s="159"/>
      <c r="H168" s="159"/>
      <c r="I168" s="159"/>
      <c r="J168" s="157"/>
      <c r="K168" s="160">
        <v>2</v>
      </c>
      <c r="L168" s="157"/>
      <c r="M168" s="157"/>
      <c r="N168" s="157"/>
      <c r="O168" s="157"/>
      <c r="P168" s="157"/>
      <c r="Q168" s="157"/>
      <c r="R168" s="161"/>
      <c r="T168" s="162"/>
      <c r="U168" s="157"/>
      <c r="V168" s="157"/>
      <c r="W168" s="157"/>
      <c r="X168" s="157"/>
      <c r="Y168" s="157"/>
      <c r="Z168" s="157"/>
      <c r="AA168" s="163"/>
      <c r="AT168" s="164" t="s">
        <v>102</v>
      </c>
      <c r="AU168" s="164" t="s">
        <v>61</v>
      </c>
      <c r="AV168" s="164" t="s">
        <v>105</v>
      </c>
      <c r="AW168" s="164" t="s">
        <v>51</v>
      </c>
      <c r="AX168" s="164" t="s">
        <v>9</v>
      </c>
      <c r="AY168" s="164" t="s">
        <v>87</v>
      </c>
    </row>
    <row r="169" spans="2:65" s="23" customFormat="1" ht="27" customHeight="1" x14ac:dyDescent="0.3">
      <c r="B169" s="24"/>
      <c r="C169" s="135" t="s">
        <v>150</v>
      </c>
      <c r="D169" s="135" t="s">
        <v>88</v>
      </c>
      <c r="E169" s="136" t="s">
        <v>151</v>
      </c>
      <c r="F169" s="137" t="s">
        <v>152</v>
      </c>
      <c r="G169" s="138"/>
      <c r="H169" s="138"/>
      <c r="I169" s="138"/>
      <c r="J169" s="139" t="s">
        <v>134</v>
      </c>
      <c r="K169" s="140">
        <v>4</v>
      </c>
      <c r="L169" s="141">
        <v>0</v>
      </c>
      <c r="M169" s="138"/>
      <c r="N169" s="142">
        <f>ROUND($L$169*$K$169,2)</f>
        <v>0</v>
      </c>
      <c r="O169" s="138"/>
      <c r="P169" s="138"/>
      <c r="Q169" s="138"/>
      <c r="R169" s="29"/>
      <c r="T169" s="143"/>
      <c r="U169" s="144" t="s">
        <v>34</v>
      </c>
      <c r="V169" s="25"/>
      <c r="W169" s="145">
        <f>$V$169*$K$169</f>
        <v>0</v>
      </c>
      <c r="X169" s="145">
        <v>1.5E-3</v>
      </c>
      <c r="Y169" s="145">
        <f>$X$169*$K$169</f>
        <v>6.0000000000000001E-3</v>
      </c>
      <c r="Z169" s="145">
        <v>0</v>
      </c>
      <c r="AA169" s="146">
        <f>$Z$169*$K$169</f>
        <v>0</v>
      </c>
      <c r="AR169" s="23" t="s">
        <v>92</v>
      </c>
      <c r="AT169" s="23" t="s">
        <v>88</v>
      </c>
      <c r="AU169" s="23" t="s">
        <v>61</v>
      </c>
      <c r="AY169" s="23" t="s">
        <v>87</v>
      </c>
      <c r="BE169" s="98">
        <f>IF($U$169="základní",$N$169,0)</f>
        <v>0</v>
      </c>
      <c r="BF169" s="98">
        <f>IF($U$169="snížená",$N$169,0)</f>
        <v>0</v>
      </c>
      <c r="BG169" s="98">
        <f>IF($U$169="zákl. přenesená",$N$169,0)</f>
        <v>0</v>
      </c>
      <c r="BH169" s="98">
        <f>IF($U$169="sníž. přenesená",$N$169,0)</f>
        <v>0</v>
      </c>
      <c r="BI169" s="98">
        <f>IF($U$169="nulová",$N$169,0)</f>
        <v>0</v>
      </c>
      <c r="BJ169" s="23" t="s">
        <v>61</v>
      </c>
      <c r="BK169" s="98">
        <f>ROUND($L$169*$K$169,2)</f>
        <v>0</v>
      </c>
      <c r="BL169" s="23" t="s">
        <v>92</v>
      </c>
      <c r="BM169" s="23" t="s">
        <v>153</v>
      </c>
    </row>
    <row r="170" spans="2:65" s="23" customFormat="1" ht="27" customHeight="1" x14ac:dyDescent="0.3">
      <c r="B170" s="24"/>
      <c r="C170" s="135" t="s">
        <v>154</v>
      </c>
      <c r="D170" s="135" t="s">
        <v>88</v>
      </c>
      <c r="E170" s="136" t="s">
        <v>155</v>
      </c>
      <c r="F170" s="137" t="s">
        <v>156</v>
      </c>
      <c r="G170" s="138"/>
      <c r="H170" s="138"/>
      <c r="I170" s="138"/>
      <c r="J170" s="139" t="s">
        <v>134</v>
      </c>
      <c r="K170" s="140">
        <v>1</v>
      </c>
      <c r="L170" s="141">
        <v>0</v>
      </c>
      <c r="M170" s="138"/>
      <c r="N170" s="142">
        <f>ROUND($L$170*$K$170,2)</f>
        <v>0</v>
      </c>
      <c r="O170" s="138"/>
      <c r="P170" s="138"/>
      <c r="Q170" s="138"/>
      <c r="R170" s="29"/>
      <c r="T170" s="143"/>
      <c r="U170" s="144" t="s">
        <v>34</v>
      </c>
      <c r="V170" s="25"/>
      <c r="W170" s="145">
        <f>$V$170*$K$170</f>
        <v>0</v>
      </c>
      <c r="X170" s="145">
        <v>1.8000000000000001E-4</v>
      </c>
      <c r="Y170" s="145">
        <f>$X$170*$K$170</f>
        <v>1.8000000000000001E-4</v>
      </c>
      <c r="Z170" s="145">
        <v>0</v>
      </c>
      <c r="AA170" s="146">
        <f>$Z$170*$K$170</f>
        <v>0</v>
      </c>
      <c r="AR170" s="23" t="s">
        <v>92</v>
      </c>
      <c r="AT170" s="23" t="s">
        <v>88</v>
      </c>
      <c r="AU170" s="23" t="s">
        <v>61</v>
      </c>
      <c r="AY170" s="23" t="s">
        <v>87</v>
      </c>
      <c r="BE170" s="98">
        <f>IF($U$170="základní",$N$170,0)</f>
        <v>0</v>
      </c>
      <c r="BF170" s="98">
        <f>IF($U$170="snížená",$N$170,0)</f>
        <v>0</v>
      </c>
      <c r="BG170" s="98">
        <f>IF($U$170="zákl. přenesená",$N$170,0)</f>
        <v>0</v>
      </c>
      <c r="BH170" s="98">
        <f>IF($U$170="sníž. přenesená",$N$170,0)</f>
        <v>0</v>
      </c>
      <c r="BI170" s="98">
        <f>IF($U$170="nulová",$N$170,0)</f>
        <v>0</v>
      </c>
      <c r="BJ170" s="23" t="s">
        <v>61</v>
      </c>
      <c r="BK170" s="98">
        <f>ROUND($L$170*$K$170,2)</f>
        <v>0</v>
      </c>
      <c r="BL170" s="23" t="s">
        <v>92</v>
      </c>
      <c r="BM170" s="23" t="s">
        <v>157</v>
      </c>
    </row>
    <row r="171" spans="2:65" s="23" customFormat="1" ht="27" customHeight="1" x14ac:dyDescent="0.3">
      <c r="B171" s="24"/>
      <c r="C171" s="135" t="s">
        <v>158</v>
      </c>
      <c r="D171" s="135" t="s">
        <v>88</v>
      </c>
      <c r="E171" s="136" t="s">
        <v>159</v>
      </c>
      <c r="F171" s="137" t="s">
        <v>160</v>
      </c>
      <c r="G171" s="138"/>
      <c r="H171" s="138"/>
      <c r="I171" s="138"/>
      <c r="J171" s="139" t="s">
        <v>91</v>
      </c>
      <c r="K171" s="140">
        <v>133</v>
      </c>
      <c r="L171" s="141">
        <v>0</v>
      </c>
      <c r="M171" s="138"/>
      <c r="N171" s="142">
        <f>ROUND($L$171*$K$171,2)</f>
        <v>0</v>
      </c>
      <c r="O171" s="138"/>
      <c r="P171" s="138"/>
      <c r="Q171" s="138"/>
      <c r="R171" s="29"/>
      <c r="T171" s="143"/>
      <c r="U171" s="144" t="s">
        <v>34</v>
      </c>
      <c r="V171" s="25"/>
      <c r="W171" s="145">
        <f>$V$171*$K$171</f>
        <v>0</v>
      </c>
      <c r="X171" s="145">
        <v>0</v>
      </c>
      <c r="Y171" s="145">
        <f>$X$171*$K$171</f>
        <v>0</v>
      </c>
      <c r="Z171" s="145">
        <v>0</v>
      </c>
      <c r="AA171" s="146">
        <f>$Z$171*$K$171</f>
        <v>0</v>
      </c>
      <c r="AR171" s="23" t="s">
        <v>92</v>
      </c>
      <c r="AT171" s="23" t="s">
        <v>88</v>
      </c>
      <c r="AU171" s="23" t="s">
        <v>61</v>
      </c>
      <c r="AY171" s="23" t="s">
        <v>87</v>
      </c>
      <c r="BE171" s="98">
        <f>IF($U$171="základní",$N$171,0)</f>
        <v>0</v>
      </c>
      <c r="BF171" s="98">
        <f>IF($U$171="snížená",$N$171,0)</f>
        <v>0</v>
      </c>
      <c r="BG171" s="98">
        <f>IF($U$171="zákl. přenesená",$N$171,0)</f>
        <v>0</v>
      </c>
      <c r="BH171" s="98">
        <f>IF($U$171="sníž. přenesená",$N$171,0)</f>
        <v>0</v>
      </c>
      <c r="BI171" s="98">
        <f>IF($U$171="nulová",$N$171,0)</f>
        <v>0</v>
      </c>
      <c r="BJ171" s="23" t="s">
        <v>61</v>
      </c>
      <c r="BK171" s="98">
        <f>ROUND($L$171*$K$171,2)</f>
        <v>0</v>
      </c>
      <c r="BL171" s="23" t="s">
        <v>92</v>
      </c>
      <c r="BM171" s="23" t="s">
        <v>161</v>
      </c>
    </row>
    <row r="172" spans="2:65" s="23" customFormat="1" ht="18.75" customHeight="1" x14ac:dyDescent="0.3">
      <c r="B172" s="165"/>
      <c r="C172" s="166"/>
      <c r="D172" s="166"/>
      <c r="E172" s="166"/>
      <c r="F172" s="167" t="s">
        <v>162</v>
      </c>
      <c r="G172" s="168"/>
      <c r="H172" s="168"/>
      <c r="I172" s="168"/>
      <c r="J172" s="166"/>
      <c r="K172" s="166"/>
      <c r="L172" s="166"/>
      <c r="M172" s="166"/>
      <c r="N172" s="166"/>
      <c r="O172" s="166"/>
      <c r="P172" s="166"/>
      <c r="Q172" s="166"/>
      <c r="R172" s="169"/>
      <c r="T172" s="170"/>
      <c r="U172" s="166"/>
      <c r="V172" s="166"/>
      <c r="W172" s="166"/>
      <c r="X172" s="166"/>
      <c r="Y172" s="166"/>
      <c r="Z172" s="166"/>
      <c r="AA172" s="171"/>
      <c r="AT172" s="172" t="s">
        <v>102</v>
      </c>
      <c r="AU172" s="172" t="s">
        <v>61</v>
      </c>
      <c r="AV172" s="172" t="s">
        <v>9</v>
      </c>
      <c r="AW172" s="172" t="s">
        <v>51</v>
      </c>
      <c r="AX172" s="172" t="s">
        <v>86</v>
      </c>
      <c r="AY172" s="172" t="s">
        <v>87</v>
      </c>
    </row>
    <row r="173" spans="2:65" s="23" customFormat="1" ht="18.75" customHeight="1" x14ac:dyDescent="0.3">
      <c r="B173" s="147"/>
      <c r="C173" s="148"/>
      <c r="D173" s="148"/>
      <c r="E173" s="148"/>
      <c r="F173" s="149" t="s">
        <v>163</v>
      </c>
      <c r="G173" s="150"/>
      <c r="H173" s="150"/>
      <c r="I173" s="150"/>
      <c r="J173" s="148"/>
      <c r="K173" s="151">
        <v>133</v>
      </c>
      <c r="L173" s="148"/>
      <c r="M173" s="148"/>
      <c r="N173" s="148"/>
      <c r="O173" s="148"/>
      <c r="P173" s="148"/>
      <c r="Q173" s="148"/>
      <c r="R173" s="152"/>
      <c r="T173" s="153"/>
      <c r="U173" s="148"/>
      <c r="V173" s="148"/>
      <c r="W173" s="148"/>
      <c r="X173" s="148"/>
      <c r="Y173" s="148"/>
      <c r="Z173" s="148"/>
      <c r="AA173" s="154"/>
      <c r="AT173" s="155" t="s">
        <v>102</v>
      </c>
      <c r="AU173" s="155" t="s">
        <v>61</v>
      </c>
      <c r="AV173" s="155" t="s">
        <v>61</v>
      </c>
      <c r="AW173" s="155" t="s">
        <v>51</v>
      </c>
      <c r="AX173" s="155" t="s">
        <v>9</v>
      </c>
      <c r="AY173" s="155" t="s">
        <v>87</v>
      </c>
    </row>
    <row r="174" spans="2:65" s="23" customFormat="1" ht="27" customHeight="1" x14ac:dyDescent="0.3">
      <c r="B174" s="24"/>
      <c r="C174" s="135" t="s">
        <v>164</v>
      </c>
      <c r="D174" s="135" t="s">
        <v>88</v>
      </c>
      <c r="E174" s="136" t="s">
        <v>165</v>
      </c>
      <c r="F174" s="137" t="s">
        <v>166</v>
      </c>
      <c r="G174" s="138"/>
      <c r="H174" s="138"/>
      <c r="I174" s="138"/>
      <c r="J174" s="139" t="s">
        <v>167</v>
      </c>
      <c r="K174" s="173">
        <v>0</v>
      </c>
      <c r="L174" s="141">
        <v>0</v>
      </c>
      <c r="M174" s="138"/>
      <c r="N174" s="142">
        <f>ROUND($L$174*$K$174,2)</f>
        <v>0</v>
      </c>
      <c r="O174" s="138"/>
      <c r="P174" s="138"/>
      <c r="Q174" s="138"/>
      <c r="R174" s="29"/>
      <c r="T174" s="143"/>
      <c r="U174" s="144" t="s">
        <v>34</v>
      </c>
      <c r="V174" s="25"/>
      <c r="W174" s="145">
        <f>$V$174*$K$174</f>
        <v>0</v>
      </c>
      <c r="X174" s="145">
        <v>0</v>
      </c>
      <c r="Y174" s="145">
        <f>$X$174*$K$174</f>
        <v>0</v>
      </c>
      <c r="Z174" s="145">
        <v>0</v>
      </c>
      <c r="AA174" s="146">
        <f>$Z$174*$K$174</f>
        <v>0</v>
      </c>
      <c r="AR174" s="23" t="s">
        <v>92</v>
      </c>
      <c r="AT174" s="23" t="s">
        <v>88</v>
      </c>
      <c r="AU174" s="23" t="s">
        <v>61</v>
      </c>
      <c r="AY174" s="23" t="s">
        <v>87</v>
      </c>
      <c r="BE174" s="98">
        <f>IF($U$174="základní",$N$174,0)</f>
        <v>0</v>
      </c>
      <c r="BF174" s="98">
        <f>IF($U$174="snížená",$N$174,0)</f>
        <v>0</v>
      </c>
      <c r="BG174" s="98">
        <f>IF($U$174="zákl. přenesená",$N$174,0)</f>
        <v>0</v>
      </c>
      <c r="BH174" s="98">
        <f>IF($U$174="sníž. přenesená",$N$174,0)</f>
        <v>0</v>
      </c>
      <c r="BI174" s="98">
        <f>IF($U$174="nulová",$N$174,0)</f>
        <v>0</v>
      </c>
      <c r="BJ174" s="23" t="s">
        <v>61</v>
      </c>
      <c r="BK174" s="98">
        <f>ROUND($L$174*$K$174,2)</f>
        <v>0</v>
      </c>
      <c r="BL174" s="23" t="s">
        <v>92</v>
      </c>
      <c r="BM174" s="23" t="s">
        <v>168</v>
      </c>
    </row>
    <row r="175" spans="2:65" s="127" customFormat="1" ht="30.75" customHeight="1" x14ac:dyDescent="0.35">
      <c r="B175" s="122"/>
      <c r="C175" s="123"/>
      <c r="D175" s="133" t="s">
        <v>54</v>
      </c>
      <c r="E175" s="133"/>
      <c r="F175" s="133"/>
      <c r="G175" s="133"/>
      <c r="H175" s="133"/>
      <c r="I175" s="133"/>
      <c r="J175" s="133"/>
      <c r="K175" s="133"/>
      <c r="L175" s="133"/>
      <c r="M175" s="133"/>
      <c r="N175" s="134">
        <f>$BK$175</f>
        <v>0</v>
      </c>
      <c r="O175" s="125"/>
      <c r="P175" s="125"/>
      <c r="Q175" s="125"/>
      <c r="R175" s="126"/>
      <c r="T175" s="128"/>
      <c r="U175" s="123"/>
      <c r="V175" s="123"/>
      <c r="W175" s="129">
        <f>SUM($W$176:$W$335)</f>
        <v>0</v>
      </c>
      <c r="X175" s="123"/>
      <c r="Y175" s="129">
        <f>SUM($Y$176:$Y$335)</f>
        <v>0.20028000000000004</v>
      </c>
      <c r="Z175" s="123"/>
      <c r="AA175" s="130">
        <f>SUM($AA$176:$AA$335)</f>
        <v>0</v>
      </c>
      <c r="AR175" s="131" t="s">
        <v>61</v>
      </c>
      <c r="AT175" s="131" t="s">
        <v>85</v>
      </c>
      <c r="AU175" s="131" t="s">
        <v>9</v>
      </c>
      <c r="AY175" s="131" t="s">
        <v>87</v>
      </c>
      <c r="BK175" s="132">
        <f>SUM($BK$176:$BK$335)</f>
        <v>0</v>
      </c>
    </row>
    <row r="176" spans="2:65" s="23" customFormat="1" ht="15.75" customHeight="1" x14ac:dyDescent="0.3">
      <c r="B176" s="24"/>
      <c r="C176" s="135" t="s">
        <v>169</v>
      </c>
      <c r="D176" s="135" t="s">
        <v>88</v>
      </c>
      <c r="E176" s="136" t="s">
        <v>170</v>
      </c>
      <c r="F176" s="137" t="s">
        <v>171</v>
      </c>
      <c r="G176" s="138"/>
      <c r="H176" s="138"/>
      <c r="I176" s="138"/>
      <c r="J176" s="139" t="s">
        <v>91</v>
      </c>
      <c r="K176" s="140">
        <v>64.5</v>
      </c>
      <c r="L176" s="141">
        <v>0</v>
      </c>
      <c r="M176" s="138"/>
      <c r="N176" s="142">
        <f>ROUND($L$176*$K$176,2)</f>
        <v>0</v>
      </c>
      <c r="O176" s="138"/>
      <c r="P176" s="138"/>
      <c r="Q176" s="138"/>
      <c r="R176" s="29"/>
      <c r="T176" s="143"/>
      <c r="U176" s="144" t="s">
        <v>34</v>
      </c>
      <c r="V176" s="25"/>
      <c r="W176" s="145">
        <f>$V$176*$K$176</f>
        <v>0</v>
      </c>
      <c r="X176" s="145">
        <v>6.9999999999999999E-4</v>
      </c>
      <c r="Y176" s="145">
        <f>$X$176*$K$176</f>
        <v>4.5150000000000003E-2</v>
      </c>
      <c r="Z176" s="145">
        <v>0</v>
      </c>
      <c r="AA176" s="146">
        <f>$Z$176*$K$176</f>
        <v>0</v>
      </c>
      <c r="AR176" s="23" t="s">
        <v>92</v>
      </c>
      <c r="AT176" s="23" t="s">
        <v>88</v>
      </c>
      <c r="AU176" s="23" t="s">
        <v>61</v>
      </c>
      <c r="AY176" s="23" t="s">
        <v>87</v>
      </c>
      <c r="BE176" s="98">
        <f>IF($U$176="základní",$N$176,0)</f>
        <v>0</v>
      </c>
      <c r="BF176" s="98">
        <f>IF($U$176="snížená",$N$176,0)</f>
        <v>0</v>
      </c>
      <c r="BG176" s="98">
        <f>IF($U$176="zákl. přenesená",$N$176,0)</f>
        <v>0</v>
      </c>
      <c r="BH176" s="98">
        <f>IF($U$176="sníž. přenesená",$N$176,0)</f>
        <v>0</v>
      </c>
      <c r="BI176" s="98">
        <f>IF($U$176="nulová",$N$176,0)</f>
        <v>0</v>
      </c>
      <c r="BJ176" s="23" t="s">
        <v>61</v>
      </c>
      <c r="BK176" s="98">
        <f>ROUND($L$176*$K$176,2)</f>
        <v>0</v>
      </c>
      <c r="BL176" s="23" t="s">
        <v>92</v>
      </c>
      <c r="BM176" s="23" t="s">
        <v>172</v>
      </c>
    </row>
    <row r="177" spans="2:65" s="23" customFormat="1" ht="18.75" customHeight="1" x14ac:dyDescent="0.3">
      <c r="B177" s="165"/>
      <c r="C177" s="166"/>
      <c r="D177" s="166"/>
      <c r="E177" s="166"/>
      <c r="F177" s="167" t="s">
        <v>114</v>
      </c>
      <c r="G177" s="168"/>
      <c r="H177" s="168"/>
      <c r="I177" s="168"/>
      <c r="J177" s="166"/>
      <c r="K177" s="166"/>
      <c r="L177" s="166"/>
      <c r="M177" s="166"/>
      <c r="N177" s="166"/>
      <c r="O177" s="166"/>
      <c r="P177" s="166"/>
      <c r="Q177" s="166"/>
      <c r="R177" s="169"/>
      <c r="T177" s="170"/>
      <c r="U177" s="166"/>
      <c r="V177" s="166"/>
      <c r="W177" s="166"/>
      <c r="X177" s="166"/>
      <c r="Y177" s="166"/>
      <c r="Z177" s="166"/>
      <c r="AA177" s="171"/>
      <c r="AT177" s="172" t="s">
        <v>102</v>
      </c>
      <c r="AU177" s="172" t="s">
        <v>61</v>
      </c>
      <c r="AV177" s="172" t="s">
        <v>9</v>
      </c>
      <c r="AW177" s="172" t="s">
        <v>51</v>
      </c>
      <c r="AX177" s="172" t="s">
        <v>86</v>
      </c>
      <c r="AY177" s="172" t="s">
        <v>87</v>
      </c>
    </row>
    <row r="178" spans="2:65" s="23" customFormat="1" ht="18.75" customHeight="1" x14ac:dyDescent="0.3">
      <c r="B178" s="147"/>
      <c r="C178" s="148"/>
      <c r="D178" s="148"/>
      <c r="E178" s="148"/>
      <c r="F178" s="149" t="s">
        <v>173</v>
      </c>
      <c r="G178" s="150"/>
      <c r="H178" s="150"/>
      <c r="I178" s="150"/>
      <c r="J178" s="148"/>
      <c r="K178" s="151">
        <v>43.5</v>
      </c>
      <c r="L178" s="148"/>
      <c r="M178" s="148"/>
      <c r="N178" s="148"/>
      <c r="O178" s="148"/>
      <c r="P178" s="148"/>
      <c r="Q178" s="148"/>
      <c r="R178" s="152"/>
      <c r="T178" s="153"/>
      <c r="U178" s="148"/>
      <c r="V178" s="148"/>
      <c r="W178" s="148"/>
      <c r="X178" s="148"/>
      <c r="Y178" s="148"/>
      <c r="Z178" s="148"/>
      <c r="AA178" s="154"/>
      <c r="AT178" s="155" t="s">
        <v>102</v>
      </c>
      <c r="AU178" s="155" t="s">
        <v>61</v>
      </c>
      <c r="AV178" s="155" t="s">
        <v>61</v>
      </c>
      <c r="AW178" s="155" t="s">
        <v>51</v>
      </c>
      <c r="AX178" s="155" t="s">
        <v>86</v>
      </c>
      <c r="AY178" s="155" t="s">
        <v>87</v>
      </c>
    </row>
    <row r="179" spans="2:65" s="23" customFormat="1" ht="18.75" customHeight="1" x14ac:dyDescent="0.3">
      <c r="B179" s="165"/>
      <c r="C179" s="166"/>
      <c r="D179" s="166"/>
      <c r="E179" s="166"/>
      <c r="F179" s="167" t="s">
        <v>118</v>
      </c>
      <c r="G179" s="168"/>
      <c r="H179" s="168"/>
      <c r="I179" s="168"/>
      <c r="J179" s="166"/>
      <c r="K179" s="166"/>
      <c r="L179" s="166"/>
      <c r="M179" s="166"/>
      <c r="N179" s="166"/>
      <c r="O179" s="166"/>
      <c r="P179" s="166"/>
      <c r="Q179" s="166"/>
      <c r="R179" s="169"/>
      <c r="T179" s="170"/>
      <c r="U179" s="166"/>
      <c r="V179" s="166"/>
      <c r="W179" s="166"/>
      <c r="X179" s="166"/>
      <c r="Y179" s="166"/>
      <c r="Z179" s="166"/>
      <c r="AA179" s="171"/>
      <c r="AT179" s="172" t="s">
        <v>102</v>
      </c>
      <c r="AU179" s="172" t="s">
        <v>61</v>
      </c>
      <c r="AV179" s="172" t="s">
        <v>9</v>
      </c>
      <c r="AW179" s="172" t="s">
        <v>51</v>
      </c>
      <c r="AX179" s="172" t="s">
        <v>86</v>
      </c>
      <c r="AY179" s="172" t="s">
        <v>87</v>
      </c>
    </row>
    <row r="180" spans="2:65" s="23" customFormat="1" ht="18.75" customHeight="1" x14ac:dyDescent="0.3">
      <c r="B180" s="147"/>
      <c r="C180" s="148"/>
      <c r="D180" s="148"/>
      <c r="E180" s="148"/>
      <c r="F180" s="149" t="s">
        <v>174</v>
      </c>
      <c r="G180" s="150"/>
      <c r="H180" s="150"/>
      <c r="I180" s="150"/>
      <c r="J180" s="148"/>
      <c r="K180" s="151">
        <v>14</v>
      </c>
      <c r="L180" s="148"/>
      <c r="M180" s="148"/>
      <c r="N180" s="148"/>
      <c r="O180" s="148"/>
      <c r="P180" s="148"/>
      <c r="Q180" s="148"/>
      <c r="R180" s="152"/>
      <c r="T180" s="153"/>
      <c r="U180" s="148"/>
      <c r="V180" s="148"/>
      <c r="W180" s="148"/>
      <c r="X180" s="148"/>
      <c r="Y180" s="148"/>
      <c r="Z180" s="148"/>
      <c r="AA180" s="154"/>
      <c r="AT180" s="155" t="s">
        <v>102</v>
      </c>
      <c r="AU180" s="155" t="s">
        <v>61</v>
      </c>
      <c r="AV180" s="155" t="s">
        <v>61</v>
      </c>
      <c r="AW180" s="155" t="s">
        <v>51</v>
      </c>
      <c r="AX180" s="155" t="s">
        <v>86</v>
      </c>
      <c r="AY180" s="155" t="s">
        <v>87</v>
      </c>
    </row>
    <row r="181" spans="2:65" s="23" customFormat="1" ht="18.75" customHeight="1" x14ac:dyDescent="0.3">
      <c r="B181" s="165"/>
      <c r="C181" s="166"/>
      <c r="D181" s="166"/>
      <c r="E181" s="166"/>
      <c r="F181" s="167" t="s">
        <v>175</v>
      </c>
      <c r="G181" s="168"/>
      <c r="H181" s="168"/>
      <c r="I181" s="168"/>
      <c r="J181" s="166"/>
      <c r="K181" s="166"/>
      <c r="L181" s="166"/>
      <c r="M181" s="166"/>
      <c r="N181" s="166"/>
      <c r="O181" s="166"/>
      <c r="P181" s="166"/>
      <c r="Q181" s="166"/>
      <c r="R181" s="169"/>
      <c r="T181" s="170"/>
      <c r="U181" s="166"/>
      <c r="V181" s="166"/>
      <c r="W181" s="166"/>
      <c r="X181" s="166"/>
      <c r="Y181" s="166"/>
      <c r="Z181" s="166"/>
      <c r="AA181" s="171"/>
      <c r="AT181" s="172" t="s">
        <v>102</v>
      </c>
      <c r="AU181" s="172" t="s">
        <v>61</v>
      </c>
      <c r="AV181" s="172" t="s">
        <v>9</v>
      </c>
      <c r="AW181" s="172" t="s">
        <v>51</v>
      </c>
      <c r="AX181" s="172" t="s">
        <v>86</v>
      </c>
      <c r="AY181" s="172" t="s">
        <v>87</v>
      </c>
    </row>
    <row r="182" spans="2:65" s="23" customFormat="1" ht="18.75" customHeight="1" x14ac:dyDescent="0.3">
      <c r="B182" s="147"/>
      <c r="C182" s="148"/>
      <c r="D182" s="148"/>
      <c r="E182" s="148"/>
      <c r="F182" s="149" t="s">
        <v>176</v>
      </c>
      <c r="G182" s="150"/>
      <c r="H182" s="150"/>
      <c r="I182" s="150"/>
      <c r="J182" s="148"/>
      <c r="K182" s="151">
        <v>7</v>
      </c>
      <c r="L182" s="148"/>
      <c r="M182" s="148"/>
      <c r="N182" s="148"/>
      <c r="O182" s="148"/>
      <c r="P182" s="148"/>
      <c r="Q182" s="148"/>
      <c r="R182" s="152"/>
      <c r="T182" s="153"/>
      <c r="U182" s="148"/>
      <c r="V182" s="148"/>
      <c r="W182" s="148"/>
      <c r="X182" s="148"/>
      <c r="Y182" s="148"/>
      <c r="Z182" s="148"/>
      <c r="AA182" s="154"/>
      <c r="AT182" s="155" t="s">
        <v>102</v>
      </c>
      <c r="AU182" s="155" t="s">
        <v>61</v>
      </c>
      <c r="AV182" s="155" t="s">
        <v>61</v>
      </c>
      <c r="AW182" s="155" t="s">
        <v>51</v>
      </c>
      <c r="AX182" s="155" t="s">
        <v>86</v>
      </c>
      <c r="AY182" s="155" t="s">
        <v>87</v>
      </c>
    </row>
    <row r="183" spans="2:65" s="23" customFormat="1" ht="18.75" customHeight="1" x14ac:dyDescent="0.3">
      <c r="B183" s="156"/>
      <c r="C183" s="157"/>
      <c r="D183" s="157"/>
      <c r="E183" s="157"/>
      <c r="F183" s="158" t="s">
        <v>104</v>
      </c>
      <c r="G183" s="159"/>
      <c r="H183" s="159"/>
      <c r="I183" s="159"/>
      <c r="J183" s="157"/>
      <c r="K183" s="160">
        <v>64.5</v>
      </c>
      <c r="L183" s="157"/>
      <c r="M183" s="157"/>
      <c r="N183" s="157"/>
      <c r="O183" s="157"/>
      <c r="P183" s="157"/>
      <c r="Q183" s="157"/>
      <c r="R183" s="161"/>
      <c r="T183" s="162"/>
      <c r="U183" s="157"/>
      <c r="V183" s="157"/>
      <c r="W183" s="157"/>
      <c r="X183" s="157"/>
      <c r="Y183" s="157"/>
      <c r="Z183" s="157"/>
      <c r="AA183" s="163"/>
      <c r="AT183" s="164" t="s">
        <v>102</v>
      </c>
      <c r="AU183" s="164" t="s">
        <v>61</v>
      </c>
      <c r="AV183" s="164" t="s">
        <v>105</v>
      </c>
      <c r="AW183" s="164" t="s">
        <v>51</v>
      </c>
      <c r="AX183" s="164" t="s">
        <v>9</v>
      </c>
      <c r="AY183" s="164" t="s">
        <v>87</v>
      </c>
    </row>
    <row r="184" spans="2:65" s="23" customFormat="1" ht="15.75" customHeight="1" x14ac:dyDescent="0.3">
      <c r="B184" s="24"/>
      <c r="C184" s="135" t="s">
        <v>177</v>
      </c>
      <c r="D184" s="135" t="s">
        <v>88</v>
      </c>
      <c r="E184" s="136" t="s">
        <v>178</v>
      </c>
      <c r="F184" s="137" t="s">
        <v>179</v>
      </c>
      <c r="G184" s="138"/>
      <c r="H184" s="138"/>
      <c r="I184" s="138"/>
      <c r="J184" s="139" t="s">
        <v>91</v>
      </c>
      <c r="K184" s="140">
        <v>9</v>
      </c>
      <c r="L184" s="141">
        <v>0</v>
      </c>
      <c r="M184" s="138"/>
      <c r="N184" s="142">
        <f>ROUND($L$184*$K$184,2)</f>
        <v>0</v>
      </c>
      <c r="O184" s="138"/>
      <c r="P184" s="138"/>
      <c r="Q184" s="138"/>
      <c r="R184" s="29"/>
      <c r="T184" s="143"/>
      <c r="U184" s="144" t="s">
        <v>34</v>
      </c>
      <c r="V184" s="25"/>
      <c r="W184" s="145">
        <f>$V$184*$K$184</f>
        <v>0</v>
      </c>
      <c r="X184" s="145">
        <v>7.7999999999999999E-4</v>
      </c>
      <c r="Y184" s="145">
        <f>$X$184*$K$184</f>
        <v>7.0200000000000002E-3</v>
      </c>
      <c r="Z184" s="145">
        <v>0</v>
      </c>
      <c r="AA184" s="146">
        <f>$Z$184*$K$184</f>
        <v>0</v>
      </c>
      <c r="AR184" s="23" t="s">
        <v>92</v>
      </c>
      <c r="AT184" s="23" t="s">
        <v>88</v>
      </c>
      <c r="AU184" s="23" t="s">
        <v>61</v>
      </c>
      <c r="AY184" s="23" t="s">
        <v>87</v>
      </c>
      <c r="BE184" s="98">
        <f>IF($U$184="základní",$N$184,0)</f>
        <v>0</v>
      </c>
      <c r="BF184" s="98">
        <f>IF($U$184="snížená",$N$184,0)</f>
        <v>0</v>
      </c>
      <c r="BG184" s="98">
        <f>IF($U$184="zákl. přenesená",$N$184,0)</f>
        <v>0</v>
      </c>
      <c r="BH184" s="98">
        <f>IF($U$184="sníž. přenesená",$N$184,0)</f>
        <v>0</v>
      </c>
      <c r="BI184" s="98">
        <f>IF($U$184="nulová",$N$184,0)</f>
        <v>0</v>
      </c>
      <c r="BJ184" s="23" t="s">
        <v>61</v>
      </c>
      <c r="BK184" s="98">
        <f>ROUND($L$184*$K$184,2)</f>
        <v>0</v>
      </c>
      <c r="BL184" s="23" t="s">
        <v>92</v>
      </c>
      <c r="BM184" s="23" t="s">
        <v>180</v>
      </c>
    </row>
    <row r="185" spans="2:65" s="23" customFormat="1" ht="18.75" customHeight="1" x14ac:dyDescent="0.3">
      <c r="B185" s="165"/>
      <c r="C185" s="166"/>
      <c r="D185" s="166"/>
      <c r="E185" s="166"/>
      <c r="F185" s="167" t="s">
        <v>114</v>
      </c>
      <c r="G185" s="168"/>
      <c r="H185" s="168"/>
      <c r="I185" s="168"/>
      <c r="J185" s="166"/>
      <c r="K185" s="166"/>
      <c r="L185" s="166"/>
      <c r="M185" s="166"/>
      <c r="N185" s="166"/>
      <c r="O185" s="166"/>
      <c r="P185" s="166"/>
      <c r="Q185" s="166"/>
      <c r="R185" s="169"/>
      <c r="T185" s="170"/>
      <c r="U185" s="166"/>
      <c r="V185" s="166"/>
      <c r="W185" s="166"/>
      <c r="X185" s="166"/>
      <c r="Y185" s="166"/>
      <c r="Z185" s="166"/>
      <c r="AA185" s="171"/>
      <c r="AT185" s="172" t="s">
        <v>102</v>
      </c>
      <c r="AU185" s="172" t="s">
        <v>61</v>
      </c>
      <c r="AV185" s="172" t="s">
        <v>9</v>
      </c>
      <c r="AW185" s="172" t="s">
        <v>51</v>
      </c>
      <c r="AX185" s="172" t="s">
        <v>86</v>
      </c>
      <c r="AY185" s="172" t="s">
        <v>87</v>
      </c>
    </row>
    <row r="186" spans="2:65" s="23" customFormat="1" ht="18.75" customHeight="1" x14ac:dyDescent="0.3">
      <c r="B186" s="147"/>
      <c r="C186" s="148"/>
      <c r="D186" s="148"/>
      <c r="E186" s="148"/>
      <c r="F186" s="149" t="s">
        <v>86</v>
      </c>
      <c r="G186" s="150"/>
      <c r="H186" s="150"/>
      <c r="I186" s="150"/>
      <c r="J186" s="148"/>
      <c r="K186" s="151">
        <v>0</v>
      </c>
      <c r="L186" s="148"/>
      <c r="M186" s="148"/>
      <c r="N186" s="148"/>
      <c r="O186" s="148"/>
      <c r="P186" s="148"/>
      <c r="Q186" s="148"/>
      <c r="R186" s="152"/>
      <c r="T186" s="153"/>
      <c r="U186" s="148"/>
      <c r="V186" s="148"/>
      <c r="W186" s="148"/>
      <c r="X186" s="148"/>
      <c r="Y186" s="148"/>
      <c r="Z186" s="148"/>
      <c r="AA186" s="154"/>
      <c r="AT186" s="155" t="s">
        <v>102</v>
      </c>
      <c r="AU186" s="155" t="s">
        <v>61</v>
      </c>
      <c r="AV186" s="155" t="s">
        <v>61</v>
      </c>
      <c r="AW186" s="155" t="s">
        <v>51</v>
      </c>
      <c r="AX186" s="155" t="s">
        <v>86</v>
      </c>
      <c r="AY186" s="155" t="s">
        <v>87</v>
      </c>
    </row>
    <row r="187" spans="2:65" s="23" customFormat="1" ht="18.75" customHeight="1" x14ac:dyDescent="0.3">
      <c r="B187" s="165"/>
      <c r="C187" s="166"/>
      <c r="D187" s="166"/>
      <c r="E187" s="166"/>
      <c r="F187" s="167" t="s">
        <v>118</v>
      </c>
      <c r="G187" s="168"/>
      <c r="H187" s="168"/>
      <c r="I187" s="168"/>
      <c r="J187" s="166"/>
      <c r="K187" s="166"/>
      <c r="L187" s="166"/>
      <c r="M187" s="166"/>
      <c r="N187" s="166"/>
      <c r="O187" s="166"/>
      <c r="P187" s="166"/>
      <c r="Q187" s="166"/>
      <c r="R187" s="169"/>
      <c r="T187" s="170"/>
      <c r="U187" s="166"/>
      <c r="V187" s="166"/>
      <c r="W187" s="166"/>
      <c r="X187" s="166"/>
      <c r="Y187" s="166"/>
      <c r="Z187" s="166"/>
      <c r="AA187" s="171"/>
      <c r="AT187" s="172" t="s">
        <v>102</v>
      </c>
      <c r="AU187" s="172" t="s">
        <v>61</v>
      </c>
      <c r="AV187" s="172" t="s">
        <v>9</v>
      </c>
      <c r="AW187" s="172" t="s">
        <v>51</v>
      </c>
      <c r="AX187" s="172" t="s">
        <v>86</v>
      </c>
      <c r="AY187" s="172" t="s">
        <v>87</v>
      </c>
    </row>
    <row r="188" spans="2:65" s="23" customFormat="1" ht="18.75" customHeight="1" x14ac:dyDescent="0.3">
      <c r="B188" s="147"/>
      <c r="C188" s="148"/>
      <c r="D188" s="148"/>
      <c r="E188" s="148"/>
      <c r="F188" s="149" t="s">
        <v>181</v>
      </c>
      <c r="G188" s="150"/>
      <c r="H188" s="150"/>
      <c r="I188" s="150"/>
      <c r="J188" s="148"/>
      <c r="K188" s="151">
        <v>9</v>
      </c>
      <c r="L188" s="148"/>
      <c r="M188" s="148"/>
      <c r="N188" s="148"/>
      <c r="O188" s="148"/>
      <c r="P188" s="148"/>
      <c r="Q188" s="148"/>
      <c r="R188" s="152"/>
      <c r="T188" s="153"/>
      <c r="U188" s="148"/>
      <c r="V188" s="148"/>
      <c r="W188" s="148"/>
      <c r="X188" s="148"/>
      <c r="Y188" s="148"/>
      <c r="Z188" s="148"/>
      <c r="AA188" s="154"/>
      <c r="AT188" s="155" t="s">
        <v>102</v>
      </c>
      <c r="AU188" s="155" t="s">
        <v>61</v>
      </c>
      <c r="AV188" s="155" t="s">
        <v>61</v>
      </c>
      <c r="AW188" s="155" t="s">
        <v>51</v>
      </c>
      <c r="AX188" s="155" t="s">
        <v>86</v>
      </c>
      <c r="AY188" s="155" t="s">
        <v>87</v>
      </c>
    </row>
    <row r="189" spans="2:65" s="23" customFormat="1" ht="18.75" customHeight="1" x14ac:dyDescent="0.3">
      <c r="B189" s="156"/>
      <c r="C189" s="157"/>
      <c r="D189" s="157"/>
      <c r="E189" s="157"/>
      <c r="F189" s="158" t="s">
        <v>104</v>
      </c>
      <c r="G189" s="159"/>
      <c r="H189" s="159"/>
      <c r="I189" s="159"/>
      <c r="J189" s="157"/>
      <c r="K189" s="160">
        <v>9</v>
      </c>
      <c r="L189" s="157"/>
      <c r="M189" s="157"/>
      <c r="N189" s="157"/>
      <c r="O189" s="157"/>
      <c r="P189" s="157"/>
      <c r="Q189" s="157"/>
      <c r="R189" s="161"/>
      <c r="T189" s="162"/>
      <c r="U189" s="157"/>
      <c r="V189" s="157"/>
      <c r="W189" s="157"/>
      <c r="X189" s="157"/>
      <c r="Y189" s="157"/>
      <c r="Z189" s="157"/>
      <c r="AA189" s="163"/>
      <c r="AT189" s="164" t="s">
        <v>102</v>
      </c>
      <c r="AU189" s="164" t="s">
        <v>61</v>
      </c>
      <c r="AV189" s="164" t="s">
        <v>105</v>
      </c>
      <c r="AW189" s="164" t="s">
        <v>51</v>
      </c>
      <c r="AX189" s="164" t="s">
        <v>9</v>
      </c>
      <c r="AY189" s="164" t="s">
        <v>87</v>
      </c>
    </row>
    <row r="190" spans="2:65" s="23" customFormat="1" ht="15.75" customHeight="1" x14ac:dyDescent="0.3">
      <c r="B190" s="24"/>
      <c r="C190" s="135" t="s">
        <v>92</v>
      </c>
      <c r="D190" s="135" t="s">
        <v>88</v>
      </c>
      <c r="E190" s="136" t="s">
        <v>182</v>
      </c>
      <c r="F190" s="137" t="s">
        <v>183</v>
      </c>
      <c r="G190" s="138"/>
      <c r="H190" s="138"/>
      <c r="I190" s="138"/>
      <c r="J190" s="139" t="s">
        <v>91</v>
      </c>
      <c r="K190" s="140">
        <v>19</v>
      </c>
      <c r="L190" s="141">
        <v>0</v>
      </c>
      <c r="M190" s="138"/>
      <c r="N190" s="142">
        <f>ROUND($L$190*$K$190,2)</f>
        <v>0</v>
      </c>
      <c r="O190" s="138"/>
      <c r="P190" s="138"/>
      <c r="Q190" s="138"/>
      <c r="R190" s="29"/>
      <c r="T190" s="143"/>
      <c r="U190" s="144" t="s">
        <v>34</v>
      </c>
      <c r="V190" s="25"/>
      <c r="W190" s="145">
        <f>$V$190*$K$190</f>
        <v>0</v>
      </c>
      <c r="X190" s="145">
        <v>9.6000000000000002E-4</v>
      </c>
      <c r="Y190" s="145">
        <f>$X$190*$K$190</f>
        <v>1.8239999999999999E-2</v>
      </c>
      <c r="Z190" s="145">
        <v>0</v>
      </c>
      <c r="AA190" s="146">
        <f>$Z$190*$K$190</f>
        <v>0</v>
      </c>
      <c r="AR190" s="23" t="s">
        <v>92</v>
      </c>
      <c r="AT190" s="23" t="s">
        <v>88</v>
      </c>
      <c r="AU190" s="23" t="s">
        <v>61</v>
      </c>
      <c r="AY190" s="23" t="s">
        <v>87</v>
      </c>
      <c r="BE190" s="98">
        <f>IF($U$190="základní",$N$190,0)</f>
        <v>0</v>
      </c>
      <c r="BF190" s="98">
        <f>IF($U$190="snížená",$N$190,0)</f>
        <v>0</v>
      </c>
      <c r="BG190" s="98">
        <f>IF($U$190="zákl. přenesená",$N$190,0)</f>
        <v>0</v>
      </c>
      <c r="BH190" s="98">
        <f>IF($U$190="sníž. přenesená",$N$190,0)</f>
        <v>0</v>
      </c>
      <c r="BI190" s="98">
        <f>IF($U$190="nulová",$N$190,0)</f>
        <v>0</v>
      </c>
      <c r="BJ190" s="23" t="s">
        <v>61</v>
      </c>
      <c r="BK190" s="98">
        <f>ROUND($L$190*$K$190,2)</f>
        <v>0</v>
      </c>
      <c r="BL190" s="23" t="s">
        <v>92</v>
      </c>
      <c r="BM190" s="23" t="s">
        <v>184</v>
      </c>
    </row>
    <row r="191" spans="2:65" s="23" customFormat="1" ht="18.75" customHeight="1" x14ac:dyDescent="0.3">
      <c r="B191" s="165"/>
      <c r="C191" s="166"/>
      <c r="D191" s="166"/>
      <c r="E191" s="166"/>
      <c r="F191" s="167" t="s">
        <v>114</v>
      </c>
      <c r="G191" s="168"/>
      <c r="H191" s="168"/>
      <c r="I191" s="168"/>
      <c r="J191" s="166"/>
      <c r="K191" s="166"/>
      <c r="L191" s="166"/>
      <c r="M191" s="166"/>
      <c r="N191" s="166"/>
      <c r="O191" s="166"/>
      <c r="P191" s="166"/>
      <c r="Q191" s="166"/>
      <c r="R191" s="169"/>
      <c r="T191" s="170"/>
      <c r="U191" s="166"/>
      <c r="V191" s="166"/>
      <c r="W191" s="166"/>
      <c r="X191" s="166"/>
      <c r="Y191" s="166"/>
      <c r="Z191" s="166"/>
      <c r="AA191" s="171"/>
      <c r="AT191" s="172" t="s">
        <v>102</v>
      </c>
      <c r="AU191" s="172" t="s">
        <v>61</v>
      </c>
      <c r="AV191" s="172" t="s">
        <v>9</v>
      </c>
      <c r="AW191" s="172" t="s">
        <v>51</v>
      </c>
      <c r="AX191" s="172" t="s">
        <v>86</v>
      </c>
      <c r="AY191" s="172" t="s">
        <v>87</v>
      </c>
    </row>
    <row r="192" spans="2:65" s="23" customFormat="1" ht="18.75" customHeight="1" x14ac:dyDescent="0.3">
      <c r="B192" s="147"/>
      <c r="C192" s="148"/>
      <c r="D192" s="148"/>
      <c r="E192" s="148"/>
      <c r="F192" s="149" t="s">
        <v>185</v>
      </c>
      <c r="G192" s="150"/>
      <c r="H192" s="150"/>
      <c r="I192" s="150"/>
      <c r="J192" s="148"/>
      <c r="K192" s="151">
        <v>12</v>
      </c>
      <c r="L192" s="148"/>
      <c r="M192" s="148"/>
      <c r="N192" s="148"/>
      <c r="O192" s="148"/>
      <c r="P192" s="148"/>
      <c r="Q192" s="148"/>
      <c r="R192" s="152"/>
      <c r="T192" s="153"/>
      <c r="U192" s="148"/>
      <c r="V192" s="148"/>
      <c r="W192" s="148"/>
      <c r="X192" s="148"/>
      <c r="Y192" s="148"/>
      <c r="Z192" s="148"/>
      <c r="AA192" s="154"/>
      <c r="AT192" s="155" t="s">
        <v>102</v>
      </c>
      <c r="AU192" s="155" t="s">
        <v>61</v>
      </c>
      <c r="AV192" s="155" t="s">
        <v>61</v>
      </c>
      <c r="AW192" s="155" t="s">
        <v>51</v>
      </c>
      <c r="AX192" s="155" t="s">
        <v>86</v>
      </c>
      <c r="AY192" s="155" t="s">
        <v>87</v>
      </c>
    </row>
    <row r="193" spans="2:65" s="23" customFormat="1" ht="18.75" customHeight="1" x14ac:dyDescent="0.3">
      <c r="B193" s="165"/>
      <c r="C193" s="166"/>
      <c r="D193" s="166"/>
      <c r="E193" s="166"/>
      <c r="F193" s="167" t="s">
        <v>118</v>
      </c>
      <c r="G193" s="168"/>
      <c r="H193" s="168"/>
      <c r="I193" s="168"/>
      <c r="J193" s="166"/>
      <c r="K193" s="166"/>
      <c r="L193" s="166"/>
      <c r="M193" s="166"/>
      <c r="N193" s="166"/>
      <c r="O193" s="166"/>
      <c r="P193" s="166"/>
      <c r="Q193" s="166"/>
      <c r="R193" s="169"/>
      <c r="T193" s="170"/>
      <c r="U193" s="166"/>
      <c r="V193" s="166"/>
      <c r="W193" s="166"/>
      <c r="X193" s="166"/>
      <c r="Y193" s="166"/>
      <c r="Z193" s="166"/>
      <c r="AA193" s="171"/>
      <c r="AT193" s="172" t="s">
        <v>102</v>
      </c>
      <c r="AU193" s="172" t="s">
        <v>61</v>
      </c>
      <c r="AV193" s="172" t="s">
        <v>9</v>
      </c>
      <c r="AW193" s="172" t="s">
        <v>51</v>
      </c>
      <c r="AX193" s="172" t="s">
        <v>86</v>
      </c>
      <c r="AY193" s="172" t="s">
        <v>87</v>
      </c>
    </row>
    <row r="194" spans="2:65" s="23" customFormat="1" ht="18.75" customHeight="1" x14ac:dyDescent="0.3">
      <c r="B194" s="147"/>
      <c r="C194" s="148"/>
      <c r="D194" s="148"/>
      <c r="E194" s="148"/>
      <c r="F194" s="149" t="s">
        <v>86</v>
      </c>
      <c r="G194" s="150"/>
      <c r="H194" s="150"/>
      <c r="I194" s="150"/>
      <c r="J194" s="148"/>
      <c r="K194" s="151">
        <v>0</v>
      </c>
      <c r="L194" s="148"/>
      <c r="M194" s="148"/>
      <c r="N194" s="148"/>
      <c r="O194" s="148"/>
      <c r="P194" s="148"/>
      <c r="Q194" s="148"/>
      <c r="R194" s="152"/>
      <c r="T194" s="153"/>
      <c r="U194" s="148"/>
      <c r="V194" s="148"/>
      <c r="W194" s="148"/>
      <c r="X194" s="148"/>
      <c r="Y194" s="148"/>
      <c r="Z194" s="148"/>
      <c r="AA194" s="154"/>
      <c r="AT194" s="155" t="s">
        <v>102</v>
      </c>
      <c r="AU194" s="155" t="s">
        <v>61</v>
      </c>
      <c r="AV194" s="155" t="s">
        <v>61</v>
      </c>
      <c r="AW194" s="155" t="s">
        <v>51</v>
      </c>
      <c r="AX194" s="155" t="s">
        <v>86</v>
      </c>
      <c r="AY194" s="155" t="s">
        <v>87</v>
      </c>
    </row>
    <row r="195" spans="2:65" s="23" customFormat="1" ht="18.75" customHeight="1" x14ac:dyDescent="0.3">
      <c r="B195" s="165"/>
      <c r="C195" s="166"/>
      <c r="D195" s="166"/>
      <c r="E195" s="166"/>
      <c r="F195" s="167" t="s">
        <v>175</v>
      </c>
      <c r="G195" s="168"/>
      <c r="H195" s="168"/>
      <c r="I195" s="168"/>
      <c r="J195" s="166"/>
      <c r="K195" s="166"/>
      <c r="L195" s="166"/>
      <c r="M195" s="166"/>
      <c r="N195" s="166"/>
      <c r="O195" s="166"/>
      <c r="P195" s="166"/>
      <c r="Q195" s="166"/>
      <c r="R195" s="169"/>
      <c r="T195" s="170"/>
      <c r="U195" s="166"/>
      <c r="V195" s="166"/>
      <c r="W195" s="166"/>
      <c r="X195" s="166"/>
      <c r="Y195" s="166"/>
      <c r="Z195" s="166"/>
      <c r="AA195" s="171"/>
      <c r="AT195" s="172" t="s">
        <v>102</v>
      </c>
      <c r="AU195" s="172" t="s">
        <v>61</v>
      </c>
      <c r="AV195" s="172" t="s">
        <v>9</v>
      </c>
      <c r="AW195" s="172" t="s">
        <v>51</v>
      </c>
      <c r="AX195" s="172" t="s">
        <v>86</v>
      </c>
      <c r="AY195" s="172" t="s">
        <v>87</v>
      </c>
    </row>
    <row r="196" spans="2:65" s="23" customFormat="1" ht="18.75" customHeight="1" x14ac:dyDescent="0.3">
      <c r="B196" s="147"/>
      <c r="C196" s="148"/>
      <c r="D196" s="148"/>
      <c r="E196" s="148"/>
      <c r="F196" s="149" t="s">
        <v>176</v>
      </c>
      <c r="G196" s="150"/>
      <c r="H196" s="150"/>
      <c r="I196" s="150"/>
      <c r="J196" s="148"/>
      <c r="K196" s="151">
        <v>7</v>
      </c>
      <c r="L196" s="148"/>
      <c r="M196" s="148"/>
      <c r="N196" s="148"/>
      <c r="O196" s="148"/>
      <c r="P196" s="148"/>
      <c r="Q196" s="148"/>
      <c r="R196" s="152"/>
      <c r="T196" s="153"/>
      <c r="U196" s="148"/>
      <c r="V196" s="148"/>
      <c r="W196" s="148"/>
      <c r="X196" s="148"/>
      <c r="Y196" s="148"/>
      <c r="Z196" s="148"/>
      <c r="AA196" s="154"/>
      <c r="AT196" s="155" t="s">
        <v>102</v>
      </c>
      <c r="AU196" s="155" t="s">
        <v>61</v>
      </c>
      <c r="AV196" s="155" t="s">
        <v>61</v>
      </c>
      <c r="AW196" s="155" t="s">
        <v>51</v>
      </c>
      <c r="AX196" s="155" t="s">
        <v>86</v>
      </c>
      <c r="AY196" s="155" t="s">
        <v>87</v>
      </c>
    </row>
    <row r="197" spans="2:65" s="23" customFormat="1" ht="18.75" customHeight="1" x14ac:dyDescent="0.3">
      <c r="B197" s="156"/>
      <c r="C197" s="157"/>
      <c r="D197" s="157"/>
      <c r="E197" s="157"/>
      <c r="F197" s="158" t="s">
        <v>104</v>
      </c>
      <c r="G197" s="159"/>
      <c r="H197" s="159"/>
      <c r="I197" s="159"/>
      <c r="J197" s="157"/>
      <c r="K197" s="160">
        <v>19</v>
      </c>
      <c r="L197" s="157"/>
      <c r="M197" s="157"/>
      <c r="N197" s="157"/>
      <c r="O197" s="157"/>
      <c r="P197" s="157"/>
      <c r="Q197" s="157"/>
      <c r="R197" s="161"/>
      <c r="T197" s="162"/>
      <c r="U197" s="157"/>
      <c r="V197" s="157"/>
      <c r="W197" s="157"/>
      <c r="X197" s="157"/>
      <c r="Y197" s="157"/>
      <c r="Z197" s="157"/>
      <c r="AA197" s="163"/>
      <c r="AT197" s="164" t="s">
        <v>102</v>
      </c>
      <c r="AU197" s="164" t="s">
        <v>61</v>
      </c>
      <c r="AV197" s="164" t="s">
        <v>105</v>
      </c>
      <c r="AW197" s="164" t="s">
        <v>51</v>
      </c>
      <c r="AX197" s="164" t="s">
        <v>9</v>
      </c>
      <c r="AY197" s="164" t="s">
        <v>87</v>
      </c>
    </row>
    <row r="198" spans="2:65" s="23" customFormat="1" ht="15.75" customHeight="1" x14ac:dyDescent="0.3">
      <c r="B198" s="24"/>
      <c r="C198" s="135" t="s">
        <v>186</v>
      </c>
      <c r="D198" s="135" t="s">
        <v>88</v>
      </c>
      <c r="E198" s="136" t="s">
        <v>187</v>
      </c>
      <c r="F198" s="137" t="s">
        <v>188</v>
      </c>
      <c r="G198" s="138"/>
      <c r="H198" s="138"/>
      <c r="I198" s="138"/>
      <c r="J198" s="139" t="s">
        <v>91</v>
      </c>
      <c r="K198" s="140">
        <v>22</v>
      </c>
      <c r="L198" s="141">
        <v>0</v>
      </c>
      <c r="M198" s="138"/>
      <c r="N198" s="142">
        <f>ROUND($L$198*$K$198,2)</f>
        <v>0</v>
      </c>
      <c r="O198" s="138"/>
      <c r="P198" s="138"/>
      <c r="Q198" s="138"/>
      <c r="R198" s="29"/>
      <c r="T198" s="143"/>
      <c r="U198" s="144" t="s">
        <v>34</v>
      </c>
      <c r="V198" s="25"/>
      <c r="W198" s="145">
        <f>$V$198*$K$198</f>
        <v>0</v>
      </c>
      <c r="X198" s="145">
        <v>1.25E-3</v>
      </c>
      <c r="Y198" s="145">
        <f>$X$198*$K$198</f>
        <v>2.75E-2</v>
      </c>
      <c r="Z198" s="145">
        <v>0</v>
      </c>
      <c r="AA198" s="146">
        <f>$Z$198*$K$198</f>
        <v>0</v>
      </c>
      <c r="AR198" s="23" t="s">
        <v>92</v>
      </c>
      <c r="AT198" s="23" t="s">
        <v>88</v>
      </c>
      <c r="AU198" s="23" t="s">
        <v>61</v>
      </c>
      <c r="AY198" s="23" t="s">
        <v>87</v>
      </c>
      <c r="BE198" s="98">
        <f>IF($U$198="základní",$N$198,0)</f>
        <v>0</v>
      </c>
      <c r="BF198" s="98">
        <f>IF($U$198="snížená",$N$198,0)</f>
        <v>0</v>
      </c>
      <c r="BG198" s="98">
        <f>IF($U$198="zákl. přenesená",$N$198,0)</f>
        <v>0</v>
      </c>
      <c r="BH198" s="98">
        <f>IF($U$198="sníž. přenesená",$N$198,0)</f>
        <v>0</v>
      </c>
      <c r="BI198" s="98">
        <f>IF($U$198="nulová",$N$198,0)</f>
        <v>0</v>
      </c>
      <c r="BJ198" s="23" t="s">
        <v>61</v>
      </c>
      <c r="BK198" s="98">
        <f>ROUND($L$198*$K$198,2)</f>
        <v>0</v>
      </c>
      <c r="BL198" s="23" t="s">
        <v>92</v>
      </c>
      <c r="BM198" s="23" t="s">
        <v>189</v>
      </c>
    </row>
    <row r="199" spans="2:65" s="23" customFormat="1" ht="18.75" customHeight="1" x14ac:dyDescent="0.3">
      <c r="B199" s="165"/>
      <c r="C199" s="166"/>
      <c r="D199" s="166"/>
      <c r="E199" s="166"/>
      <c r="F199" s="167" t="s">
        <v>114</v>
      </c>
      <c r="G199" s="168"/>
      <c r="H199" s="168"/>
      <c r="I199" s="168"/>
      <c r="J199" s="166"/>
      <c r="K199" s="166"/>
      <c r="L199" s="166"/>
      <c r="M199" s="166"/>
      <c r="N199" s="166"/>
      <c r="O199" s="166"/>
      <c r="P199" s="166"/>
      <c r="Q199" s="166"/>
      <c r="R199" s="169"/>
      <c r="T199" s="170"/>
      <c r="U199" s="166"/>
      <c r="V199" s="166"/>
      <c r="W199" s="166"/>
      <c r="X199" s="166"/>
      <c r="Y199" s="166"/>
      <c r="Z199" s="166"/>
      <c r="AA199" s="171"/>
      <c r="AT199" s="172" t="s">
        <v>102</v>
      </c>
      <c r="AU199" s="172" t="s">
        <v>61</v>
      </c>
      <c r="AV199" s="172" t="s">
        <v>9</v>
      </c>
      <c r="AW199" s="172" t="s">
        <v>51</v>
      </c>
      <c r="AX199" s="172" t="s">
        <v>86</v>
      </c>
      <c r="AY199" s="172" t="s">
        <v>87</v>
      </c>
    </row>
    <row r="200" spans="2:65" s="23" customFormat="1" ht="18.75" customHeight="1" x14ac:dyDescent="0.3">
      <c r="B200" s="147"/>
      <c r="C200" s="148"/>
      <c r="D200" s="148"/>
      <c r="E200" s="148"/>
      <c r="F200" s="149" t="s">
        <v>190</v>
      </c>
      <c r="G200" s="150"/>
      <c r="H200" s="150"/>
      <c r="I200" s="150"/>
      <c r="J200" s="148"/>
      <c r="K200" s="151">
        <v>22</v>
      </c>
      <c r="L200" s="148"/>
      <c r="M200" s="148"/>
      <c r="N200" s="148"/>
      <c r="O200" s="148"/>
      <c r="P200" s="148"/>
      <c r="Q200" s="148"/>
      <c r="R200" s="152"/>
      <c r="T200" s="153"/>
      <c r="U200" s="148"/>
      <c r="V200" s="148"/>
      <c r="W200" s="148"/>
      <c r="X200" s="148"/>
      <c r="Y200" s="148"/>
      <c r="Z200" s="148"/>
      <c r="AA200" s="154"/>
      <c r="AT200" s="155" t="s">
        <v>102</v>
      </c>
      <c r="AU200" s="155" t="s">
        <v>61</v>
      </c>
      <c r="AV200" s="155" t="s">
        <v>61</v>
      </c>
      <c r="AW200" s="155" t="s">
        <v>51</v>
      </c>
      <c r="AX200" s="155" t="s">
        <v>86</v>
      </c>
      <c r="AY200" s="155" t="s">
        <v>87</v>
      </c>
    </row>
    <row r="201" spans="2:65" s="23" customFormat="1" ht="18.75" customHeight="1" x14ac:dyDescent="0.3">
      <c r="B201" s="165"/>
      <c r="C201" s="166"/>
      <c r="D201" s="166"/>
      <c r="E201" s="166"/>
      <c r="F201" s="167" t="s">
        <v>118</v>
      </c>
      <c r="G201" s="168"/>
      <c r="H201" s="168"/>
      <c r="I201" s="168"/>
      <c r="J201" s="166"/>
      <c r="K201" s="166"/>
      <c r="L201" s="166"/>
      <c r="M201" s="166"/>
      <c r="N201" s="166"/>
      <c r="O201" s="166"/>
      <c r="P201" s="166"/>
      <c r="Q201" s="166"/>
      <c r="R201" s="169"/>
      <c r="T201" s="170"/>
      <c r="U201" s="166"/>
      <c r="V201" s="166"/>
      <c r="W201" s="166"/>
      <c r="X201" s="166"/>
      <c r="Y201" s="166"/>
      <c r="Z201" s="166"/>
      <c r="AA201" s="171"/>
      <c r="AT201" s="172" t="s">
        <v>102</v>
      </c>
      <c r="AU201" s="172" t="s">
        <v>61</v>
      </c>
      <c r="AV201" s="172" t="s">
        <v>9</v>
      </c>
      <c r="AW201" s="172" t="s">
        <v>51</v>
      </c>
      <c r="AX201" s="172" t="s">
        <v>86</v>
      </c>
      <c r="AY201" s="172" t="s">
        <v>87</v>
      </c>
    </row>
    <row r="202" spans="2:65" s="23" customFormat="1" ht="18.75" customHeight="1" x14ac:dyDescent="0.3">
      <c r="B202" s="147"/>
      <c r="C202" s="148"/>
      <c r="D202" s="148"/>
      <c r="E202" s="148"/>
      <c r="F202" s="149" t="s">
        <v>86</v>
      </c>
      <c r="G202" s="150"/>
      <c r="H202" s="150"/>
      <c r="I202" s="150"/>
      <c r="J202" s="148"/>
      <c r="K202" s="151">
        <v>0</v>
      </c>
      <c r="L202" s="148"/>
      <c r="M202" s="148"/>
      <c r="N202" s="148"/>
      <c r="O202" s="148"/>
      <c r="P202" s="148"/>
      <c r="Q202" s="148"/>
      <c r="R202" s="152"/>
      <c r="T202" s="153"/>
      <c r="U202" s="148"/>
      <c r="V202" s="148"/>
      <c r="W202" s="148"/>
      <c r="X202" s="148"/>
      <c r="Y202" s="148"/>
      <c r="Z202" s="148"/>
      <c r="AA202" s="154"/>
      <c r="AT202" s="155" t="s">
        <v>102</v>
      </c>
      <c r="AU202" s="155" t="s">
        <v>61</v>
      </c>
      <c r="AV202" s="155" t="s">
        <v>61</v>
      </c>
      <c r="AW202" s="155" t="s">
        <v>51</v>
      </c>
      <c r="AX202" s="155" t="s">
        <v>86</v>
      </c>
      <c r="AY202" s="155" t="s">
        <v>87</v>
      </c>
    </row>
    <row r="203" spans="2:65" s="23" customFormat="1" ht="18.75" customHeight="1" x14ac:dyDescent="0.3">
      <c r="B203" s="156"/>
      <c r="C203" s="157"/>
      <c r="D203" s="157"/>
      <c r="E203" s="157"/>
      <c r="F203" s="158" t="s">
        <v>104</v>
      </c>
      <c r="G203" s="159"/>
      <c r="H203" s="159"/>
      <c r="I203" s="159"/>
      <c r="J203" s="157"/>
      <c r="K203" s="160">
        <v>22</v>
      </c>
      <c r="L203" s="157"/>
      <c r="M203" s="157"/>
      <c r="N203" s="157"/>
      <c r="O203" s="157"/>
      <c r="P203" s="157"/>
      <c r="Q203" s="157"/>
      <c r="R203" s="161"/>
      <c r="T203" s="162"/>
      <c r="U203" s="157"/>
      <c r="V203" s="157"/>
      <c r="W203" s="157"/>
      <c r="X203" s="157"/>
      <c r="Y203" s="157"/>
      <c r="Z203" s="157"/>
      <c r="AA203" s="163"/>
      <c r="AT203" s="164" t="s">
        <v>102</v>
      </c>
      <c r="AU203" s="164" t="s">
        <v>61</v>
      </c>
      <c r="AV203" s="164" t="s">
        <v>105</v>
      </c>
      <c r="AW203" s="164" t="s">
        <v>51</v>
      </c>
      <c r="AX203" s="164" t="s">
        <v>9</v>
      </c>
      <c r="AY203" s="164" t="s">
        <v>87</v>
      </c>
    </row>
    <row r="204" spans="2:65" s="23" customFormat="1" ht="27" customHeight="1" x14ac:dyDescent="0.3">
      <c r="B204" s="24"/>
      <c r="C204" s="135" t="s">
        <v>191</v>
      </c>
      <c r="D204" s="135" t="s">
        <v>88</v>
      </c>
      <c r="E204" s="136" t="s">
        <v>192</v>
      </c>
      <c r="F204" s="137" t="s">
        <v>193</v>
      </c>
      <c r="G204" s="138"/>
      <c r="H204" s="138"/>
      <c r="I204" s="138"/>
      <c r="J204" s="139" t="s">
        <v>91</v>
      </c>
      <c r="K204" s="140">
        <v>114.5</v>
      </c>
      <c r="L204" s="141">
        <v>0</v>
      </c>
      <c r="M204" s="138"/>
      <c r="N204" s="142">
        <f>ROUND($L$204*$K$204,2)</f>
        <v>0</v>
      </c>
      <c r="O204" s="138"/>
      <c r="P204" s="138"/>
      <c r="Q204" s="138"/>
      <c r="R204" s="29"/>
      <c r="T204" s="143"/>
      <c r="U204" s="144" t="s">
        <v>34</v>
      </c>
      <c r="V204" s="25"/>
      <c r="W204" s="145">
        <f>$V$204*$K$204</f>
        <v>0</v>
      </c>
      <c r="X204" s="145">
        <v>1.2E-4</v>
      </c>
      <c r="Y204" s="145">
        <f>$X$204*$K$204</f>
        <v>1.374E-2</v>
      </c>
      <c r="Z204" s="145">
        <v>0</v>
      </c>
      <c r="AA204" s="146">
        <f>$Z$204*$K$204</f>
        <v>0</v>
      </c>
      <c r="AR204" s="23" t="s">
        <v>92</v>
      </c>
      <c r="AT204" s="23" t="s">
        <v>88</v>
      </c>
      <c r="AU204" s="23" t="s">
        <v>61</v>
      </c>
      <c r="AY204" s="23" t="s">
        <v>87</v>
      </c>
      <c r="BE204" s="98">
        <f>IF($U$204="základní",$N$204,0)</f>
        <v>0</v>
      </c>
      <c r="BF204" s="98">
        <f>IF($U$204="snížená",$N$204,0)</f>
        <v>0</v>
      </c>
      <c r="BG204" s="98">
        <f>IF($U$204="zákl. přenesená",$N$204,0)</f>
        <v>0</v>
      </c>
      <c r="BH204" s="98">
        <f>IF($U$204="sníž. přenesená",$N$204,0)</f>
        <v>0</v>
      </c>
      <c r="BI204" s="98">
        <f>IF($U$204="nulová",$N$204,0)</f>
        <v>0</v>
      </c>
      <c r="BJ204" s="23" t="s">
        <v>61</v>
      </c>
      <c r="BK204" s="98">
        <f>ROUND($L$204*$K$204,2)</f>
        <v>0</v>
      </c>
      <c r="BL204" s="23" t="s">
        <v>92</v>
      </c>
      <c r="BM204" s="23" t="s">
        <v>194</v>
      </c>
    </row>
    <row r="205" spans="2:65" s="23" customFormat="1" ht="18.75" customHeight="1" x14ac:dyDescent="0.3">
      <c r="B205" s="165"/>
      <c r="C205" s="166"/>
      <c r="D205" s="166"/>
      <c r="E205" s="166"/>
      <c r="F205" s="167" t="s">
        <v>195</v>
      </c>
      <c r="G205" s="168"/>
      <c r="H205" s="168"/>
      <c r="I205" s="168"/>
      <c r="J205" s="166"/>
      <c r="K205" s="166"/>
      <c r="L205" s="166"/>
      <c r="M205" s="166"/>
      <c r="N205" s="166"/>
      <c r="O205" s="166"/>
      <c r="P205" s="166"/>
      <c r="Q205" s="166"/>
      <c r="R205" s="169"/>
      <c r="T205" s="170"/>
      <c r="U205" s="166"/>
      <c r="V205" s="166"/>
      <c r="W205" s="166"/>
      <c r="X205" s="166"/>
      <c r="Y205" s="166"/>
      <c r="Z205" s="166"/>
      <c r="AA205" s="171"/>
      <c r="AT205" s="172" t="s">
        <v>102</v>
      </c>
      <c r="AU205" s="172" t="s">
        <v>61</v>
      </c>
      <c r="AV205" s="172" t="s">
        <v>9</v>
      </c>
      <c r="AW205" s="172" t="s">
        <v>51</v>
      </c>
      <c r="AX205" s="172" t="s">
        <v>86</v>
      </c>
      <c r="AY205" s="172" t="s">
        <v>87</v>
      </c>
    </row>
    <row r="206" spans="2:65" s="23" customFormat="1" ht="18.75" customHeight="1" x14ac:dyDescent="0.3">
      <c r="B206" s="165"/>
      <c r="C206" s="166"/>
      <c r="D206" s="166"/>
      <c r="E206" s="166"/>
      <c r="F206" s="167" t="s">
        <v>114</v>
      </c>
      <c r="G206" s="168"/>
      <c r="H206" s="168"/>
      <c r="I206" s="168"/>
      <c r="J206" s="166"/>
      <c r="K206" s="166"/>
      <c r="L206" s="166"/>
      <c r="M206" s="166"/>
      <c r="N206" s="166"/>
      <c r="O206" s="166"/>
      <c r="P206" s="166"/>
      <c r="Q206" s="166"/>
      <c r="R206" s="169"/>
      <c r="T206" s="170"/>
      <c r="U206" s="166"/>
      <c r="V206" s="166"/>
      <c r="W206" s="166"/>
      <c r="X206" s="166"/>
      <c r="Y206" s="166"/>
      <c r="Z206" s="166"/>
      <c r="AA206" s="171"/>
      <c r="AT206" s="172" t="s">
        <v>102</v>
      </c>
      <c r="AU206" s="172" t="s">
        <v>61</v>
      </c>
      <c r="AV206" s="172" t="s">
        <v>9</v>
      </c>
      <c r="AW206" s="172" t="s">
        <v>51</v>
      </c>
      <c r="AX206" s="172" t="s">
        <v>86</v>
      </c>
      <c r="AY206" s="172" t="s">
        <v>87</v>
      </c>
    </row>
    <row r="207" spans="2:65" s="23" customFormat="1" ht="18.75" customHeight="1" x14ac:dyDescent="0.3">
      <c r="B207" s="147"/>
      <c r="C207" s="148"/>
      <c r="D207" s="148"/>
      <c r="E207" s="148"/>
      <c r="F207" s="149" t="s">
        <v>173</v>
      </c>
      <c r="G207" s="150"/>
      <c r="H207" s="150"/>
      <c r="I207" s="150"/>
      <c r="J207" s="148"/>
      <c r="K207" s="151">
        <v>43.5</v>
      </c>
      <c r="L207" s="148"/>
      <c r="M207" s="148"/>
      <c r="N207" s="148"/>
      <c r="O207" s="148"/>
      <c r="P207" s="148"/>
      <c r="Q207" s="148"/>
      <c r="R207" s="152"/>
      <c r="T207" s="153"/>
      <c r="U207" s="148"/>
      <c r="V207" s="148"/>
      <c r="W207" s="148"/>
      <c r="X207" s="148"/>
      <c r="Y207" s="148"/>
      <c r="Z207" s="148"/>
      <c r="AA207" s="154"/>
      <c r="AT207" s="155" t="s">
        <v>102</v>
      </c>
      <c r="AU207" s="155" t="s">
        <v>61</v>
      </c>
      <c r="AV207" s="155" t="s">
        <v>61</v>
      </c>
      <c r="AW207" s="155" t="s">
        <v>51</v>
      </c>
      <c r="AX207" s="155" t="s">
        <v>86</v>
      </c>
      <c r="AY207" s="155" t="s">
        <v>87</v>
      </c>
    </row>
    <row r="208" spans="2:65" s="23" customFormat="1" ht="18.75" customHeight="1" x14ac:dyDescent="0.3">
      <c r="B208" s="165"/>
      <c r="C208" s="166"/>
      <c r="D208" s="166"/>
      <c r="E208" s="166"/>
      <c r="F208" s="167" t="s">
        <v>118</v>
      </c>
      <c r="G208" s="168"/>
      <c r="H208" s="168"/>
      <c r="I208" s="168"/>
      <c r="J208" s="166"/>
      <c r="K208" s="166"/>
      <c r="L208" s="166"/>
      <c r="M208" s="166"/>
      <c r="N208" s="166"/>
      <c r="O208" s="166"/>
      <c r="P208" s="166"/>
      <c r="Q208" s="166"/>
      <c r="R208" s="169"/>
      <c r="T208" s="170"/>
      <c r="U208" s="166"/>
      <c r="V208" s="166"/>
      <c r="W208" s="166"/>
      <c r="X208" s="166"/>
      <c r="Y208" s="166"/>
      <c r="Z208" s="166"/>
      <c r="AA208" s="171"/>
      <c r="AT208" s="172" t="s">
        <v>102</v>
      </c>
      <c r="AU208" s="172" t="s">
        <v>61</v>
      </c>
      <c r="AV208" s="172" t="s">
        <v>9</v>
      </c>
      <c r="AW208" s="172" t="s">
        <v>51</v>
      </c>
      <c r="AX208" s="172" t="s">
        <v>86</v>
      </c>
      <c r="AY208" s="172" t="s">
        <v>87</v>
      </c>
    </row>
    <row r="209" spans="2:51" s="23" customFormat="1" ht="18.75" customHeight="1" x14ac:dyDescent="0.3">
      <c r="B209" s="147"/>
      <c r="C209" s="148"/>
      <c r="D209" s="148"/>
      <c r="E209" s="148"/>
      <c r="F209" s="149" t="s">
        <v>174</v>
      </c>
      <c r="G209" s="150"/>
      <c r="H209" s="150"/>
      <c r="I209" s="150"/>
      <c r="J209" s="148"/>
      <c r="K209" s="151">
        <v>14</v>
      </c>
      <c r="L209" s="148"/>
      <c r="M209" s="148"/>
      <c r="N209" s="148"/>
      <c r="O209" s="148"/>
      <c r="P209" s="148"/>
      <c r="Q209" s="148"/>
      <c r="R209" s="152"/>
      <c r="T209" s="153"/>
      <c r="U209" s="148"/>
      <c r="V209" s="148"/>
      <c r="W209" s="148"/>
      <c r="X209" s="148"/>
      <c r="Y209" s="148"/>
      <c r="Z209" s="148"/>
      <c r="AA209" s="154"/>
      <c r="AT209" s="155" t="s">
        <v>102</v>
      </c>
      <c r="AU209" s="155" t="s">
        <v>61</v>
      </c>
      <c r="AV209" s="155" t="s">
        <v>61</v>
      </c>
      <c r="AW209" s="155" t="s">
        <v>51</v>
      </c>
      <c r="AX209" s="155" t="s">
        <v>86</v>
      </c>
      <c r="AY209" s="155" t="s">
        <v>87</v>
      </c>
    </row>
    <row r="210" spans="2:51" s="23" customFormat="1" ht="18.75" customHeight="1" x14ac:dyDescent="0.3">
      <c r="B210" s="165"/>
      <c r="C210" s="166"/>
      <c r="D210" s="166"/>
      <c r="E210" s="166"/>
      <c r="F210" s="167" t="s">
        <v>175</v>
      </c>
      <c r="G210" s="168"/>
      <c r="H210" s="168"/>
      <c r="I210" s="168"/>
      <c r="J210" s="166"/>
      <c r="K210" s="166"/>
      <c r="L210" s="166"/>
      <c r="M210" s="166"/>
      <c r="N210" s="166"/>
      <c r="O210" s="166"/>
      <c r="P210" s="166"/>
      <c r="Q210" s="166"/>
      <c r="R210" s="169"/>
      <c r="T210" s="170"/>
      <c r="U210" s="166"/>
      <c r="V210" s="166"/>
      <c r="W210" s="166"/>
      <c r="X210" s="166"/>
      <c r="Y210" s="166"/>
      <c r="Z210" s="166"/>
      <c r="AA210" s="171"/>
      <c r="AT210" s="172" t="s">
        <v>102</v>
      </c>
      <c r="AU210" s="172" t="s">
        <v>61</v>
      </c>
      <c r="AV210" s="172" t="s">
        <v>9</v>
      </c>
      <c r="AW210" s="172" t="s">
        <v>51</v>
      </c>
      <c r="AX210" s="172" t="s">
        <v>86</v>
      </c>
      <c r="AY210" s="172" t="s">
        <v>87</v>
      </c>
    </row>
    <row r="211" spans="2:51" s="23" customFormat="1" ht="18.75" customHeight="1" x14ac:dyDescent="0.3">
      <c r="B211" s="147"/>
      <c r="C211" s="148"/>
      <c r="D211" s="148"/>
      <c r="E211" s="148"/>
      <c r="F211" s="149" t="s">
        <v>176</v>
      </c>
      <c r="G211" s="150"/>
      <c r="H211" s="150"/>
      <c r="I211" s="150"/>
      <c r="J211" s="148"/>
      <c r="K211" s="151">
        <v>7</v>
      </c>
      <c r="L211" s="148"/>
      <c r="M211" s="148"/>
      <c r="N211" s="148"/>
      <c r="O211" s="148"/>
      <c r="P211" s="148"/>
      <c r="Q211" s="148"/>
      <c r="R211" s="152"/>
      <c r="T211" s="153"/>
      <c r="U211" s="148"/>
      <c r="V211" s="148"/>
      <c r="W211" s="148"/>
      <c r="X211" s="148"/>
      <c r="Y211" s="148"/>
      <c r="Z211" s="148"/>
      <c r="AA211" s="154"/>
      <c r="AT211" s="155" t="s">
        <v>102</v>
      </c>
      <c r="AU211" s="155" t="s">
        <v>61</v>
      </c>
      <c r="AV211" s="155" t="s">
        <v>61</v>
      </c>
      <c r="AW211" s="155" t="s">
        <v>51</v>
      </c>
      <c r="AX211" s="155" t="s">
        <v>86</v>
      </c>
      <c r="AY211" s="155" t="s">
        <v>87</v>
      </c>
    </row>
    <row r="212" spans="2:51" s="23" customFormat="1" ht="18.75" customHeight="1" x14ac:dyDescent="0.3">
      <c r="B212" s="147"/>
      <c r="C212" s="148"/>
      <c r="D212" s="148"/>
      <c r="E212" s="148"/>
      <c r="F212" s="149"/>
      <c r="G212" s="150"/>
      <c r="H212" s="150"/>
      <c r="I212" s="150"/>
      <c r="J212" s="148"/>
      <c r="K212" s="151">
        <v>0</v>
      </c>
      <c r="L212" s="148"/>
      <c r="M212" s="148"/>
      <c r="N212" s="148"/>
      <c r="O212" s="148"/>
      <c r="P212" s="148"/>
      <c r="Q212" s="148"/>
      <c r="R212" s="152"/>
      <c r="T212" s="153"/>
      <c r="U212" s="148"/>
      <c r="V212" s="148"/>
      <c r="W212" s="148"/>
      <c r="X212" s="148"/>
      <c r="Y212" s="148"/>
      <c r="Z212" s="148"/>
      <c r="AA212" s="154"/>
      <c r="AT212" s="155" t="s">
        <v>102</v>
      </c>
      <c r="AU212" s="155" t="s">
        <v>61</v>
      </c>
      <c r="AV212" s="155" t="s">
        <v>61</v>
      </c>
      <c r="AW212" s="155" t="s">
        <v>51</v>
      </c>
      <c r="AX212" s="155" t="s">
        <v>86</v>
      </c>
      <c r="AY212" s="155" t="s">
        <v>87</v>
      </c>
    </row>
    <row r="213" spans="2:51" s="23" customFormat="1" ht="18.75" customHeight="1" x14ac:dyDescent="0.3">
      <c r="B213" s="165"/>
      <c r="C213" s="166"/>
      <c r="D213" s="166"/>
      <c r="E213" s="166"/>
      <c r="F213" s="167" t="s">
        <v>196</v>
      </c>
      <c r="G213" s="168"/>
      <c r="H213" s="168"/>
      <c r="I213" s="168"/>
      <c r="J213" s="166"/>
      <c r="K213" s="166"/>
      <c r="L213" s="166"/>
      <c r="M213" s="166"/>
      <c r="N213" s="166"/>
      <c r="O213" s="166"/>
      <c r="P213" s="166"/>
      <c r="Q213" s="166"/>
      <c r="R213" s="169"/>
      <c r="T213" s="170"/>
      <c r="U213" s="166"/>
      <c r="V213" s="166"/>
      <c r="W213" s="166"/>
      <c r="X213" s="166"/>
      <c r="Y213" s="166"/>
      <c r="Z213" s="166"/>
      <c r="AA213" s="171"/>
      <c r="AT213" s="172" t="s">
        <v>102</v>
      </c>
      <c r="AU213" s="172" t="s">
        <v>61</v>
      </c>
      <c r="AV213" s="172" t="s">
        <v>9</v>
      </c>
      <c r="AW213" s="172" t="s">
        <v>51</v>
      </c>
      <c r="AX213" s="172" t="s">
        <v>86</v>
      </c>
      <c r="AY213" s="172" t="s">
        <v>87</v>
      </c>
    </row>
    <row r="214" spans="2:51" s="23" customFormat="1" ht="18.75" customHeight="1" x14ac:dyDescent="0.3">
      <c r="B214" s="165"/>
      <c r="C214" s="166"/>
      <c r="D214" s="166"/>
      <c r="E214" s="166"/>
      <c r="F214" s="167" t="s">
        <v>114</v>
      </c>
      <c r="G214" s="168"/>
      <c r="H214" s="168"/>
      <c r="I214" s="168"/>
      <c r="J214" s="166"/>
      <c r="K214" s="166"/>
      <c r="L214" s="166"/>
      <c r="M214" s="166"/>
      <c r="N214" s="166"/>
      <c r="O214" s="166"/>
      <c r="P214" s="166"/>
      <c r="Q214" s="166"/>
      <c r="R214" s="169"/>
      <c r="T214" s="170"/>
      <c r="U214" s="166"/>
      <c r="V214" s="166"/>
      <c r="W214" s="166"/>
      <c r="X214" s="166"/>
      <c r="Y214" s="166"/>
      <c r="Z214" s="166"/>
      <c r="AA214" s="171"/>
      <c r="AT214" s="172" t="s">
        <v>102</v>
      </c>
      <c r="AU214" s="172" t="s">
        <v>61</v>
      </c>
      <c r="AV214" s="172" t="s">
        <v>9</v>
      </c>
      <c r="AW214" s="172" t="s">
        <v>51</v>
      </c>
      <c r="AX214" s="172" t="s">
        <v>86</v>
      </c>
      <c r="AY214" s="172" t="s">
        <v>87</v>
      </c>
    </row>
    <row r="215" spans="2:51" s="23" customFormat="1" ht="18.75" customHeight="1" x14ac:dyDescent="0.3">
      <c r="B215" s="147"/>
      <c r="C215" s="148"/>
      <c r="D215" s="148"/>
      <c r="E215" s="148"/>
      <c r="F215" s="149" t="s">
        <v>86</v>
      </c>
      <c r="G215" s="150"/>
      <c r="H215" s="150"/>
      <c r="I215" s="150"/>
      <c r="J215" s="148"/>
      <c r="K215" s="151">
        <v>0</v>
      </c>
      <c r="L215" s="148"/>
      <c r="M215" s="148"/>
      <c r="N215" s="148"/>
      <c r="O215" s="148"/>
      <c r="P215" s="148"/>
      <c r="Q215" s="148"/>
      <c r="R215" s="152"/>
      <c r="T215" s="153"/>
      <c r="U215" s="148"/>
      <c r="V215" s="148"/>
      <c r="W215" s="148"/>
      <c r="X215" s="148"/>
      <c r="Y215" s="148"/>
      <c r="Z215" s="148"/>
      <c r="AA215" s="154"/>
      <c r="AT215" s="155" t="s">
        <v>102</v>
      </c>
      <c r="AU215" s="155" t="s">
        <v>61</v>
      </c>
      <c r="AV215" s="155" t="s">
        <v>61</v>
      </c>
      <c r="AW215" s="155" t="s">
        <v>51</v>
      </c>
      <c r="AX215" s="155" t="s">
        <v>86</v>
      </c>
      <c r="AY215" s="155" t="s">
        <v>87</v>
      </c>
    </row>
    <row r="216" spans="2:51" s="23" customFormat="1" ht="18.75" customHeight="1" x14ac:dyDescent="0.3">
      <c r="B216" s="165"/>
      <c r="C216" s="166"/>
      <c r="D216" s="166"/>
      <c r="E216" s="166"/>
      <c r="F216" s="167" t="s">
        <v>118</v>
      </c>
      <c r="G216" s="168"/>
      <c r="H216" s="168"/>
      <c r="I216" s="168"/>
      <c r="J216" s="166"/>
      <c r="K216" s="166"/>
      <c r="L216" s="166"/>
      <c r="M216" s="166"/>
      <c r="N216" s="166"/>
      <c r="O216" s="166"/>
      <c r="P216" s="166"/>
      <c r="Q216" s="166"/>
      <c r="R216" s="169"/>
      <c r="T216" s="170"/>
      <c r="U216" s="166"/>
      <c r="V216" s="166"/>
      <c r="W216" s="166"/>
      <c r="X216" s="166"/>
      <c r="Y216" s="166"/>
      <c r="Z216" s="166"/>
      <c r="AA216" s="171"/>
      <c r="AT216" s="172" t="s">
        <v>102</v>
      </c>
      <c r="AU216" s="172" t="s">
        <v>61</v>
      </c>
      <c r="AV216" s="172" t="s">
        <v>9</v>
      </c>
      <c r="AW216" s="172" t="s">
        <v>51</v>
      </c>
      <c r="AX216" s="172" t="s">
        <v>86</v>
      </c>
      <c r="AY216" s="172" t="s">
        <v>87</v>
      </c>
    </row>
    <row r="217" spans="2:51" s="23" customFormat="1" ht="18.75" customHeight="1" x14ac:dyDescent="0.3">
      <c r="B217" s="147"/>
      <c r="C217" s="148"/>
      <c r="D217" s="148"/>
      <c r="E217" s="148"/>
      <c r="F217" s="149" t="s">
        <v>181</v>
      </c>
      <c r="G217" s="150"/>
      <c r="H217" s="150"/>
      <c r="I217" s="150"/>
      <c r="J217" s="148"/>
      <c r="K217" s="151">
        <v>9</v>
      </c>
      <c r="L217" s="148"/>
      <c r="M217" s="148"/>
      <c r="N217" s="148"/>
      <c r="O217" s="148"/>
      <c r="P217" s="148"/>
      <c r="Q217" s="148"/>
      <c r="R217" s="152"/>
      <c r="T217" s="153"/>
      <c r="U217" s="148"/>
      <c r="V217" s="148"/>
      <c r="W217" s="148"/>
      <c r="X217" s="148"/>
      <c r="Y217" s="148"/>
      <c r="Z217" s="148"/>
      <c r="AA217" s="154"/>
      <c r="AT217" s="155" t="s">
        <v>102</v>
      </c>
      <c r="AU217" s="155" t="s">
        <v>61</v>
      </c>
      <c r="AV217" s="155" t="s">
        <v>61</v>
      </c>
      <c r="AW217" s="155" t="s">
        <v>51</v>
      </c>
      <c r="AX217" s="155" t="s">
        <v>86</v>
      </c>
      <c r="AY217" s="155" t="s">
        <v>87</v>
      </c>
    </row>
    <row r="218" spans="2:51" s="23" customFormat="1" ht="18.75" customHeight="1" x14ac:dyDescent="0.3">
      <c r="B218" s="147"/>
      <c r="C218" s="148"/>
      <c r="D218" s="148"/>
      <c r="E218" s="148"/>
      <c r="F218" s="149"/>
      <c r="G218" s="150"/>
      <c r="H218" s="150"/>
      <c r="I218" s="150"/>
      <c r="J218" s="148"/>
      <c r="K218" s="151">
        <v>0</v>
      </c>
      <c r="L218" s="148"/>
      <c r="M218" s="148"/>
      <c r="N218" s="148"/>
      <c r="O218" s="148"/>
      <c r="P218" s="148"/>
      <c r="Q218" s="148"/>
      <c r="R218" s="152"/>
      <c r="T218" s="153"/>
      <c r="U218" s="148"/>
      <c r="V218" s="148"/>
      <c r="W218" s="148"/>
      <c r="X218" s="148"/>
      <c r="Y218" s="148"/>
      <c r="Z218" s="148"/>
      <c r="AA218" s="154"/>
      <c r="AT218" s="155" t="s">
        <v>102</v>
      </c>
      <c r="AU218" s="155" t="s">
        <v>61</v>
      </c>
      <c r="AV218" s="155" t="s">
        <v>61</v>
      </c>
      <c r="AW218" s="155" t="s">
        <v>51</v>
      </c>
      <c r="AX218" s="155" t="s">
        <v>86</v>
      </c>
      <c r="AY218" s="155" t="s">
        <v>87</v>
      </c>
    </row>
    <row r="219" spans="2:51" s="23" customFormat="1" ht="18.75" customHeight="1" x14ac:dyDescent="0.3">
      <c r="B219" s="165"/>
      <c r="C219" s="166"/>
      <c r="D219" s="166"/>
      <c r="E219" s="166"/>
      <c r="F219" s="167" t="s">
        <v>197</v>
      </c>
      <c r="G219" s="168"/>
      <c r="H219" s="168"/>
      <c r="I219" s="168"/>
      <c r="J219" s="166"/>
      <c r="K219" s="166"/>
      <c r="L219" s="166"/>
      <c r="M219" s="166"/>
      <c r="N219" s="166"/>
      <c r="O219" s="166"/>
      <c r="P219" s="166"/>
      <c r="Q219" s="166"/>
      <c r="R219" s="169"/>
      <c r="T219" s="170"/>
      <c r="U219" s="166"/>
      <c r="V219" s="166"/>
      <c r="W219" s="166"/>
      <c r="X219" s="166"/>
      <c r="Y219" s="166"/>
      <c r="Z219" s="166"/>
      <c r="AA219" s="171"/>
      <c r="AT219" s="172" t="s">
        <v>102</v>
      </c>
      <c r="AU219" s="172" t="s">
        <v>61</v>
      </c>
      <c r="AV219" s="172" t="s">
        <v>9</v>
      </c>
      <c r="AW219" s="172" t="s">
        <v>51</v>
      </c>
      <c r="AX219" s="172" t="s">
        <v>86</v>
      </c>
      <c r="AY219" s="172" t="s">
        <v>87</v>
      </c>
    </row>
    <row r="220" spans="2:51" s="23" customFormat="1" ht="18.75" customHeight="1" x14ac:dyDescent="0.3">
      <c r="B220" s="165"/>
      <c r="C220" s="166"/>
      <c r="D220" s="166"/>
      <c r="E220" s="166"/>
      <c r="F220" s="167" t="s">
        <v>114</v>
      </c>
      <c r="G220" s="168"/>
      <c r="H220" s="168"/>
      <c r="I220" s="168"/>
      <c r="J220" s="166"/>
      <c r="K220" s="166"/>
      <c r="L220" s="166"/>
      <c r="M220" s="166"/>
      <c r="N220" s="166"/>
      <c r="O220" s="166"/>
      <c r="P220" s="166"/>
      <c r="Q220" s="166"/>
      <c r="R220" s="169"/>
      <c r="T220" s="170"/>
      <c r="U220" s="166"/>
      <c r="V220" s="166"/>
      <c r="W220" s="166"/>
      <c r="X220" s="166"/>
      <c r="Y220" s="166"/>
      <c r="Z220" s="166"/>
      <c r="AA220" s="171"/>
      <c r="AT220" s="172" t="s">
        <v>102</v>
      </c>
      <c r="AU220" s="172" t="s">
        <v>61</v>
      </c>
      <c r="AV220" s="172" t="s">
        <v>9</v>
      </c>
      <c r="AW220" s="172" t="s">
        <v>51</v>
      </c>
      <c r="AX220" s="172" t="s">
        <v>86</v>
      </c>
      <c r="AY220" s="172" t="s">
        <v>87</v>
      </c>
    </row>
    <row r="221" spans="2:51" s="23" customFormat="1" ht="18.75" customHeight="1" x14ac:dyDescent="0.3">
      <c r="B221" s="147"/>
      <c r="C221" s="148"/>
      <c r="D221" s="148"/>
      <c r="E221" s="148"/>
      <c r="F221" s="149" t="s">
        <v>185</v>
      </c>
      <c r="G221" s="150"/>
      <c r="H221" s="150"/>
      <c r="I221" s="150"/>
      <c r="J221" s="148"/>
      <c r="K221" s="151">
        <v>12</v>
      </c>
      <c r="L221" s="148"/>
      <c r="M221" s="148"/>
      <c r="N221" s="148"/>
      <c r="O221" s="148"/>
      <c r="P221" s="148"/>
      <c r="Q221" s="148"/>
      <c r="R221" s="152"/>
      <c r="T221" s="153"/>
      <c r="U221" s="148"/>
      <c r="V221" s="148"/>
      <c r="W221" s="148"/>
      <c r="X221" s="148"/>
      <c r="Y221" s="148"/>
      <c r="Z221" s="148"/>
      <c r="AA221" s="154"/>
      <c r="AT221" s="155" t="s">
        <v>102</v>
      </c>
      <c r="AU221" s="155" t="s">
        <v>61</v>
      </c>
      <c r="AV221" s="155" t="s">
        <v>61</v>
      </c>
      <c r="AW221" s="155" t="s">
        <v>51</v>
      </c>
      <c r="AX221" s="155" t="s">
        <v>86</v>
      </c>
      <c r="AY221" s="155" t="s">
        <v>87</v>
      </c>
    </row>
    <row r="222" spans="2:51" s="23" customFormat="1" ht="18.75" customHeight="1" x14ac:dyDescent="0.3">
      <c r="B222" s="165"/>
      <c r="C222" s="166"/>
      <c r="D222" s="166"/>
      <c r="E222" s="166"/>
      <c r="F222" s="167" t="s">
        <v>118</v>
      </c>
      <c r="G222" s="168"/>
      <c r="H222" s="168"/>
      <c r="I222" s="168"/>
      <c r="J222" s="166"/>
      <c r="K222" s="166"/>
      <c r="L222" s="166"/>
      <c r="M222" s="166"/>
      <c r="N222" s="166"/>
      <c r="O222" s="166"/>
      <c r="P222" s="166"/>
      <c r="Q222" s="166"/>
      <c r="R222" s="169"/>
      <c r="T222" s="170"/>
      <c r="U222" s="166"/>
      <c r="V222" s="166"/>
      <c r="W222" s="166"/>
      <c r="X222" s="166"/>
      <c r="Y222" s="166"/>
      <c r="Z222" s="166"/>
      <c r="AA222" s="171"/>
      <c r="AT222" s="172" t="s">
        <v>102</v>
      </c>
      <c r="AU222" s="172" t="s">
        <v>61</v>
      </c>
      <c r="AV222" s="172" t="s">
        <v>9</v>
      </c>
      <c r="AW222" s="172" t="s">
        <v>51</v>
      </c>
      <c r="AX222" s="172" t="s">
        <v>86</v>
      </c>
      <c r="AY222" s="172" t="s">
        <v>87</v>
      </c>
    </row>
    <row r="223" spans="2:51" s="23" customFormat="1" ht="18.75" customHeight="1" x14ac:dyDescent="0.3">
      <c r="B223" s="147"/>
      <c r="C223" s="148"/>
      <c r="D223" s="148"/>
      <c r="E223" s="148"/>
      <c r="F223" s="149" t="s">
        <v>86</v>
      </c>
      <c r="G223" s="150"/>
      <c r="H223" s="150"/>
      <c r="I223" s="150"/>
      <c r="J223" s="148"/>
      <c r="K223" s="151">
        <v>0</v>
      </c>
      <c r="L223" s="148"/>
      <c r="M223" s="148"/>
      <c r="N223" s="148"/>
      <c r="O223" s="148"/>
      <c r="P223" s="148"/>
      <c r="Q223" s="148"/>
      <c r="R223" s="152"/>
      <c r="T223" s="153"/>
      <c r="U223" s="148"/>
      <c r="V223" s="148"/>
      <c r="W223" s="148"/>
      <c r="X223" s="148"/>
      <c r="Y223" s="148"/>
      <c r="Z223" s="148"/>
      <c r="AA223" s="154"/>
      <c r="AT223" s="155" t="s">
        <v>102</v>
      </c>
      <c r="AU223" s="155" t="s">
        <v>61</v>
      </c>
      <c r="AV223" s="155" t="s">
        <v>61</v>
      </c>
      <c r="AW223" s="155" t="s">
        <v>51</v>
      </c>
      <c r="AX223" s="155" t="s">
        <v>86</v>
      </c>
      <c r="AY223" s="155" t="s">
        <v>87</v>
      </c>
    </row>
    <row r="224" spans="2:51" s="23" customFormat="1" ht="18.75" customHeight="1" x14ac:dyDescent="0.3">
      <c r="B224" s="165"/>
      <c r="C224" s="166"/>
      <c r="D224" s="166"/>
      <c r="E224" s="166"/>
      <c r="F224" s="167" t="s">
        <v>175</v>
      </c>
      <c r="G224" s="168"/>
      <c r="H224" s="168"/>
      <c r="I224" s="168"/>
      <c r="J224" s="166"/>
      <c r="K224" s="166"/>
      <c r="L224" s="166"/>
      <c r="M224" s="166"/>
      <c r="N224" s="166"/>
      <c r="O224" s="166"/>
      <c r="P224" s="166"/>
      <c r="Q224" s="166"/>
      <c r="R224" s="169"/>
      <c r="T224" s="170"/>
      <c r="U224" s="166"/>
      <c r="V224" s="166"/>
      <c r="W224" s="166"/>
      <c r="X224" s="166"/>
      <c r="Y224" s="166"/>
      <c r="Z224" s="166"/>
      <c r="AA224" s="171"/>
      <c r="AT224" s="172" t="s">
        <v>102</v>
      </c>
      <c r="AU224" s="172" t="s">
        <v>61</v>
      </c>
      <c r="AV224" s="172" t="s">
        <v>9</v>
      </c>
      <c r="AW224" s="172" t="s">
        <v>51</v>
      </c>
      <c r="AX224" s="172" t="s">
        <v>86</v>
      </c>
      <c r="AY224" s="172" t="s">
        <v>87</v>
      </c>
    </row>
    <row r="225" spans="2:65" s="23" customFormat="1" ht="18.75" customHeight="1" x14ac:dyDescent="0.3">
      <c r="B225" s="147"/>
      <c r="C225" s="148"/>
      <c r="D225" s="148"/>
      <c r="E225" s="148"/>
      <c r="F225" s="149" t="s">
        <v>176</v>
      </c>
      <c r="G225" s="150"/>
      <c r="H225" s="150"/>
      <c r="I225" s="150"/>
      <c r="J225" s="148"/>
      <c r="K225" s="151">
        <v>7</v>
      </c>
      <c r="L225" s="148"/>
      <c r="M225" s="148"/>
      <c r="N225" s="148"/>
      <c r="O225" s="148"/>
      <c r="P225" s="148"/>
      <c r="Q225" s="148"/>
      <c r="R225" s="152"/>
      <c r="T225" s="153"/>
      <c r="U225" s="148"/>
      <c r="V225" s="148"/>
      <c r="W225" s="148"/>
      <c r="X225" s="148"/>
      <c r="Y225" s="148"/>
      <c r="Z225" s="148"/>
      <c r="AA225" s="154"/>
      <c r="AT225" s="155" t="s">
        <v>102</v>
      </c>
      <c r="AU225" s="155" t="s">
        <v>61</v>
      </c>
      <c r="AV225" s="155" t="s">
        <v>61</v>
      </c>
      <c r="AW225" s="155" t="s">
        <v>51</v>
      </c>
      <c r="AX225" s="155" t="s">
        <v>86</v>
      </c>
      <c r="AY225" s="155" t="s">
        <v>87</v>
      </c>
    </row>
    <row r="226" spans="2:65" s="23" customFormat="1" ht="18.75" customHeight="1" x14ac:dyDescent="0.3">
      <c r="B226" s="147"/>
      <c r="C226" s="148"/>
      <c r="D226" s="148"/>
      <c r="E226" s="148"/>
      <c r="F226" s="149"/>
      <c r="G226" s="150"/>
      <c r="H226" s="150"/>
      <c r="I226" s="150"/>
      <c r="J226" s="148"/>
      <c r="K226" s="151">
        <v>0</v>
      </c>
      <c r="L226" s="148"/>
      <c r="M226" s="148"/>
      <c r="N226" s="148"/>
      <c r="O226" s="148"/>
      <c r="P226" s="148"/>
      <c r="Q226" s="148"/>
      <c r="R226" s="152"/>
      <c r="T226" s="153"/>
      <c r="U226" s="148"/>
      <c r="V226" s="148"/>
      <c r="W226" s="148"/>
      <c r="X226" s="148"/>
      <c r="Y226" s="148"/>
      <c r="Z226" s="148"/>
      <c r="AA226" s="154"/>
      <c r="AT226" s="155" t="s">
        <v>102</v>
      </c>
      <c r="AU226" s="155" t="s">
        <v>61</v>
      </c>
      <c r="AV226" s="155" t="s">
        <v>61</v>
      </c>
      <c r="AW226" s="155" t="s">
        <v>51</v>
      </c>
      <c r="AX226" s="155" t="s">
        <v>86</v>
      </c>
      <c r="AY226" s="155" t="s">
        <v>87</v>
      </c>
    </row>
    <row r="227" spans="2:65" s="23" customFormat="1" ht="18.75" customHeight="1" x14ac:dyDescent="0.3">
      <c r="B227" s="165"/>
      <c r="C227" s="166"/>
      <c r="D227" s="166"/>
      <c r="E227" s="166"/>
      <c r="F227" s="167" t="s">
        <v>198</v>
      </c>
      <c r="G227" s="168"/>
      <c r="H227" s="168"/>
      <c r="I227" s="168"/>
      <c r="J227" s="166"/>
      <c r="K227" s="166"/>
      <c r="L227" s="166"/>
      <c r="M227" s="166"/>
      <c r="N227" s="166"/>
      <c r="O227" s="166"/>
      <c r="P227" s="166"/>
      <c r="Q227" s="166"/>
      <c r="R227" s="169"/>
      <c r="T227" s="170"/>
      <c r="U227" s="166"/>
      <c r="V227" s="166"/>
      <c r="W227" s="166"/>
      <c r="X227" s="166"/>
      <c r="Y227" s="166"/>
      <c r="Z227" s="166"/>
      <c r="AA227" s="171"/>
      <c r="AT227" s="172" t="s">
        <v>102</v>
      </c>
      <c r="AU227" s="172" t="s">
        <v>61</v>
      </c>
      <c r="AV227" s="172" t="s">
        <v>9</v>
      </c>
      <c r="AW227" s="172" t="s">
        <v>51</v>
      </c>
      <c r="AX227" s="172" t="s">
        <v>86</v>
      </c>
      <c r="AY227" s="172" t="s">
        <v>87</v>
      </c>
    </row>
    <row r="228" spans="2:65" s="23" customFormat="1" ht="18.75" customHeight="1" x14ac:dyDescent="0.3">
      <c r="B228" s="165"/>
      <c r="C228" s="166"/>
      <c r="D228" s="166"/>
      <c r="E228" s="166"/>
      <c r="F228" s="167" t="s">
        <v>114</v>
      </c>
      <c r="G228" s="168"/>
      <c r="H228" s="168"/>
      <c r="I228" s="168"/>
      <c r="J228" s="166"/>
      <c r="K228" s="166"/>
      <c r="L228" s="166"/>
      <c r="M228" s="166"/>
      <c r="N228" s="166"/>
      <c r="O228" s="166"/>
      <c r="P228" s="166"/>
      <c r="Q228" s="166"/>
      <c r="R228" s="169"/>
      <c r="T228" s="170"/>
      <c r="U228" s="166"/>
      <c r="V228" s="166"/>
      <c r="W228" s="166"/>
      <c r="X228" s="166"/>
      <c r="Y228" s="166"/>
      <c r="Z228" s="166"/>
      <c r="AA228" s="171"/>
      <c r="AT228" s="172" t="s">
        <v>102</v>
      </c>
      <c r="AU228" s="172" t="s">
        <v>61</v>
      </c>
      <c r="AV228" s="172" t="s">
        <v>9</v>
      </c>
      <c r="AW228" s="172" t="s">
        <v>51</v>
      </c>
      <c r="AX228" s="172" t="s">
        <v>86</v>
      </c>
      <c r="AY228" s="172" t="s">
        <v>87</v>
      </c>
    </row>
    <row r="229" spans="2:65" s="23" customFormat="1" ht="18.75" customHeight="1" x14ac:dyDescent="0.3">
      <c r="B229" s="147"/>
      <c r="C229" s="148"/>
      <c r="D229" s="148"/>
      <c r="E229" s="148"/>
      <c r="F229" s="149" t="s">
        <v>190</v>
      </c>
      <c r="G229" s="150"/>
      <c r="H229" s="150"/>
      <c r="I229" s="150"/>
      <c r="J229" s="148"/>
      <c r="K229" s="151">
        <v>22</v>
      </c>
      <c r="L229" s="148"/>
      <c r="M229" s="148"/>
      <c r="N229" s="148"/>
      <c r="O229" s="148"/>
      <c r="P229" s="148"/>
      <c r="Q229" s="148"/>
      <c r="R229" s="152"/>
      <c r="T229" s="153"/>
      <c r="U229" s="148"/>
      <c r="V229" s="148"/>
      <c r="W229" s="148"/>
      <c r="X229" s="148"/>
      <c r="Y229" s="148"/>
      <c r="Z229" s="148"/>
      <c r="AA229" s="154"/>
      <c r="AT229" s="155" t="s">
        <v>102</v>
      </c>
      <c r="AU229" s="155" t="s">
        <v>61</v>
      </c>
      <c r="AV229" s="155" t="s">
        <v>61</v>
      </c>
      <c r="AW229" s="155" t="s">
        <v>51</v>
      </c>
      <c r="AX229" s="155" t="s">
        <v>86</v>
      </c>
      <c r="AY229" s="155" t="s">
        <v>87</v>
      </c>
    </row>
    <row r="230" spans="2:65" s="23" customFormat="1" ht="18.75" customHeight="1" x14ac:dyDescent="0.3">
      <c r="B230" s="165"/>
      <c r="C230" s="166"/>
      <c r="D230" s="166"/>
      <c r="E230" s="166"/>
      <c r="F230" s="167" t="s">
        <v>118</v>
      </c>
      <c r="G230" s="168"/>
      <c r="H230" s="168"/>
      <c r="I230" s="168"/>
      <c r="J230" s="166"/>
      <c r="K230" s="166"/>
      <c r="L230" s="166"/>
      <c r="M230" s="166"/>
      <c r="N230" s="166"/>
      <c r="O230" s="166"/>
      <c r="P230" s="166"/>
      <c r="Q230" s="166"/>
      <c r="R230" s="169"/>
      <c r="T230" s="170"/>
      <c r="U230" s="166"/>
      <c r="V230" s="166"/>
      <c r="W230" s="166"/>
      <c r="X230" s="166"/>
      <c r="Y230" s="166"/>
      <c r="Z230" s="166"/>
      <c r="AA230" s="171"/>
      <c r="AT230" s="172" t="s">
        <v>102</v>
      </c>
      <c r="AU230" s="172" t="s">
        <v>61</v>
      </c>
      <c r="AV230" s="172" t="s">
        <v>9</v>
      </c>
      <c r="AW230" s="172" t="s">
        <v>51</v>
      </c>
      <c r="AX230" s="172" t="s">
        <v>86</v>
      </c>
      <c r="AY230" s="172" t="s">
        <v>87</v>
      </c>
    </row>
    <row r="231" spans="2:65" s="23" customFormat="1" ht="18.75" customHeight="1" x14ac:dyDescent="0.3">
      <c r="B231" s="147"/>
      <c r="C231" s="148"/>
      <c r="D231" s="148"/>
      <c r="E231" s="148"/>
      <c r="F231" s="149" t="s">
        <v>86</v>
      </c>
      <c r="G231" s="150"/>
      <c r="H231" s="150"/>
      <c r="I231" s="150"/>
      <c r="J231" s="148"/>
      <c r="K231" s="151">
        <v>0</v>
      </c>
      <c r="L231" s="148"/>
      <c r="M231" s="148"/>
      <c r="N231" s="148"/>
      <c r="O231" s="148"/>
      <c r="P231" s="148"/>
      <c r="Q231" s="148"/>
      <c r="R231" s="152"/>
      <c r="T231" s="153"/>
      <c r="U231" s="148"/>
      <c r="V231" s="148"/>
      <c r="W231" s="148"/>
      <c r="X231" s="148"/>
      <c r="Y231" s="148"/>
      <c r="Z231" s="148"/>
      <c r="AA231" s="154"/>
      <c r="AT231" s="155" t="s">
        <v>102</v>
      </c>
      <c r="AU231" s="155" t="s">
        <v>61</v>
      </c>
      <c r="AV231" s="155" t="s">
        <v>61</v>
      </c>
      <c r="AW231" s="155" t="s">
        <v>51</v>
      </c>
      <c r="AX231" s="155" t="s">
        <v>86</v>
      </c>
      <c r="AY231" s="155" t="s">
        <v>87</v>
      </c>
    </row>
    <row r="232" spans="2:65" s="23" customFormat="1" ht="18.75" customHeight="1" x14ac:dyDescent="0.3">
      <c r="B232" s="156"/>
      <c r="C232" s="157"/>
      <c r="D232" s="157"/>
      <c r="E232" s="157"/>
      <c r="F232" s="158" t="s">
        <v>104</v>
      </c>
      <c r="G232" s="159"/>
      <c r="H232" s="159"/>
      <c r="I232" s="159"/>
      <c r="J232" s="157"/>
      <c r="K232" s="160">
        <v>114.5</v>
      </c>
      <c r="L232" s="157"/>
      <c r="M232" s="157"/>
      <c r="N232" s="157"/>
      <c r="O232" s="157"/>
      <c r="P232" s="157"/>
      <c r="Q232" s="157"/>
      <c r="R232" s="161"/>
      <c r="T232" s="162"/>
      <c r="U232" s="157"/>
      <c r="V232" s="157"/>
      <c r="W232" s="157"/>
      <c r="X232" s="157"/>
      <c r="Y232" s="157"/>
      <c r="Z232" s="157"/>
      <c r="AA232" s="163"/>
      <c r="AT232" s="164" t="s">
        <v>102</v>
      </c>
      <c r="AU232" s="164" t="s">
        <v>61</v>
      </c>
      <c r="AV232" s="164" t="s">
        <v>105</v>
      </c>
      <c r="AW232" s="164" t="s">
        <v>51</v>
      </c>
      <c r="AX232" s="164" t="s">
        <v>9</v>
      </c>
      <c r="AY232" s="164" t="s">
        <v>87</v>
      </c>
    </row>
    <row r="233" spans="2:65" s="23" customFormat="1" ht="15.75" customHeight="1" x14ac:dyDescent="0.3">
      <c r="B233" s="24"/>
      <c r="C233" s="135" t="s">
        <v>199</v>
      </c>
      <c r="D233" s="135" t="s">
        <v>88</v>
      </c>
      <c r="E233" s="136" t="s">
        <v>200</v>
      </c>
      <c r="F233" s="137" t="s">
        <v>201</v>
      </c>
      <c r="G233" s="138"/>
      <c r="H233" s="138"/>
      <c r="I233" s="138"/>
      <c r="J233" s="139" t="s">
        <v>134</v>
      </c>
      <c r="K233" s="140">
        <v>11</v>
      </c>
      <c r="L233" s="141">
        <v>0</v>
      </c>
      <c r="M233" s="138"/>
      <c r="N233" s="142">
        <f>ROUND($L$233*$K$233,2)</f>
        <v>0</v>
      </c>
      <c r="O233" s="138"/>
      <c r="P233" s="138"/>
      <c r="Q233" s="138"/>
      <c r="R233" s="29"/>
      <c r="T233" s="143"/>
      <c r="U233" s="144" t="s">
        <v>34</v>
      </c>
      <c r="V233" s="25"/>
      <c r="W233" s="145">
        <f>$V$233*$K$233</f>
        <v>0</v>
      </c>
      <c r="X233" s="145">
        <v>0</v>
      </c>
      <c r="Y233" s="145">
        <f>$X$233*$K$233</f>
        <v>0</v>
      </c>
      <c r="Z233" s="145">
        <v>0</v>
      </c>
      <c r="AA233" s="146">
        <f>$Z$233*$K$233</f>
        <v>0</v>
      </c>
      <c r="AR233" s="23" t="s">
        <v>92</v>
      </c>
      <c r="AT233" s="23" t="s">
        <v>88</v>
      </c>
      <c r="AU233" s="23" t="s">
        <v>61</v>
      </c>
      <c r="AY233" s="23" t="s">
        <v>87</v>
      </c>
      <c r="BE233" s="98">
        <f>IF($U$233="základní",$N$233,0)</f>
        <v>0</v>
      </c>
      <c r="BF233" s="98">
        <f>IF($U$233="snížená",$N$233,0)</f>
        <v>0</v>
      </c>
      <c r="BG233" s="98">
        <f>IF($U$233="zákl. přenesená",$N$233,0)</f>
        <v>0</v>
      </c>
      <c r="BH233" s="98">
        <f>IF($U$233="sníž. přenesená",$N$233,0)</f>
        <v>0</v>
      </c>
      <c r="BI233" s="98">
        <f>IF($U$233="nulová",$N$233,0)</f>
        <v>0</v>
      </c>
      <c r="BJ233" s="23" t="s">
        <v>61</v>
      </c>
      <c r="BK233" s="98">
        <f>ROUND($L$233*$K$233,2)</f>
        <v>0</v>
      </c>
      <c r="BL233" s="23" t="s">
        <v>92</v>
      </c>
      <c r="BM233" s="23" t="s">
        <v>202</v>
      </c>
    </row>
    <row r="234" spans="2:65" s="23" customFormat="1" ht="18.75" customHeight="1" x14ac:dyDescent="0.3">
      <c r="B234" s="165"/>
      <c r="C234" s="166"/>
      <c r="D234" s="166"/>
      <c r="E234" s="166"/>
      <c r="F234" s="167" t="s">
        <v>114</v>
      </c>
      <c r="G234" s="168"/>
      <c r="H234" s="168"/>
      <c r="I234" s="168"/>
      <c r="J234" s="166"/>
      <c r="K234" s="166"/>
      <c r="L234" s="166"/>
      <c r="M234" s="166"/>
      <c r="N234" s="166"/>
      <c r="O234" s="166"/>
      <c r="P234" s="166"/>
      <c r="Q234" s="166"/>
      <c r="R234" s="169"/>
      <c r="T234" s="170"/>
      <c r="U234" s="166"/>
      <c r="V234" s="166"/>
      <c r="W234" s="166"/>
      <c r="X234" s="166"/>
      <c r="Y234" s="166"/>
      <c r="Z234" s="166"/>
      <c r="AA234" s="171"/>
      <c r="AT234" s="172" t="s">
        <v>102</v>
      </c>
      <c r="AU234" s="172" t="s">
        <v>61</v>
      </c>
      <c r="AV234" s="172" t="s">
        <v>9</v>
      </c>
      <c r="AW234" s="172" t="s">
        <v>51</v>
      </c>
      <c r="AX234" s="172" t="s">
        <v>86</v>
      </c>
      <c r="AY234" s="172" t="s">
        <v>87</v>
      </c>
    </row>
    <row r="235" spans="2:65" s="23" customFormat="1" ht="18.75" customHeight="1" x14ac:dyDescent="0.3">
      <c r="B235" s="147"/>
      <c r="C235" s="148"/>
      <c r="D235" s="148"/>
      <c r="E235" s="148"/>
      <c r="F235" s="149" t="s">
        <v>137</v>
      </c>
      <c r="G235" s="150"/>
      <c r="H235" s="150"/>
      <c r="I235" s="150"/>
      <c r="J235" s="148"/>
      <c r="K235" s="151">
        <v>1</v>
      </c>
      <c r="L235" s="148"/>
      <c r="M235" s="148"/>
      <c r="N235" s="148"/>
      <c r="O235" s="148"/>
      <c r="P235" s="148"/>
      <c r="Q235" s="148"/>
      <c r="R235" s="152"/>
      <c r="T235" s="153"/>
      <c r="U235" s="148"/>
      <c r="V235" s="148"/>
      <c r="W235" s="148"/>
      <c r="X235" s="148"/>
      <c r="Y235" s="148"/>
      <c r="Z235" s="148"/>
      <c r="AA235" s="154"/>
      <c r="AT235" s="155" t="s">
        <v>102</v>
      </c>
      <c r="AU235" s="155" t="s">
        <v>61</v>
      </c>
      <c r="AV235" s="155" t="s">
        <v>61</v>
      </c>
      <c r="AW235" s="155" t="s">
        <v>51</v>
      </c>
      <c r="AX235" s="155" t="s">
        <v>86</v>
      </c>
      <c r="AY235" s="155" t="s">
        <v>87</v>
      </c>
    </row>
    <row r="236" spans="2:65" s="23" customFormat="1" ht="18.75" customHeight="1" x14ac:dyDescent="0.3">
      <c r="B236" s="147"/>
      <c r="C236" s="148"/>
      <c r="D236" s="148"/>
      <c r="E236" s="148"/>
      <c r="F236" s="149" t="s">
        <v>138</v>
      </c>
      <c r="G236" s="150"/>
      <c r="H236" s="150"/>
      <c r="I236" s="150"/>
      <c r="J236" s="148"/>
      <c r="K236" s="151">
        <v>1</v>
      </c>
      <c r="L236" s="148"/>
      <c r="M236" s="148"/>
      <c r="N236" s="148"/>
      <c r="O236" s="148"/>
      <c r="P236" s="148"/>
      <c r="Q236" s="148"/>
      <c r="R236" s="152"/>
      <c r="T236" s="153"/>
      <c r="U236" s="148"/>
      <c r="V236" s="148"/>
      <c r="W236" s="148"/>
      <c r="X236" s="148"/>
      <c r="Y236" s="148"/>
      <c r="Z236" s="148"/>
      <c r="AA236" s="154"/>
      <c r="AT236" s="155" t="s">
        <v>102</v>
      </c>
      <c r="AU236" s="155" t="s">
        <v>61</v>
      </c>
      <c r="AV236" s="155" t="s">
        <v>61</v>
      </c>
      <c r="AW236" s="155" t="s">
        <v>51</v>
      </c>
      <c r="AX236" s="155" t="s">
        <v>86</v>
      </c>
      <c r="AY236" s="155" t="s">
        <v>87</v>
      </c>
    </row>
    <row r="237" spans="2:65" s="23" customFormat="1" ht="18.75" customHeight="1" x14ac:dyDescent="0.3">
      <c r="B237" s="147"/>
      <c r="C237" s="148"/>
      <c r="D237" s="148"/>
      <c r="E237" s="148"/>
      <c r="F237" s="149" t="s">
        <v>139</v>
      </c>
      <c r="G237" s="150"/>
      <c r="H237" s="150"/>
      <c r="I237" s="150"/>
      <c r="J237" s="148"/>
      <c r="K237" s="151">
        <v>1</v>
      </c>
      <c r="L237" s="148"/>
      <c r="M237" s="148"/>
      <c r="N237" s="148"/>
      <c r="O237" s="148"/>
      <c r="P237" s="148"/>
      <c r="Q237" s="148"/>
      <c r="R237" s="152"/>
      <c r="T237" s="153"/>
      <c r="U237" s="148"/>
      <c r="V237" s="148"/>
      <c r="W237" s="148"/>
      <c r="X237" s="148"/>
      <c r="Y237" s="148"/>
      <c r="Z237" s="148"/>
      <c r="AA237" s="154"/>
      <c r="AT237" s="155" t="s">
        <v>102</v>
      </c>
      <c r="AU237" s="155" t="s">
        <v>61</v>
      </c>
      <c r="AV237" s="155" t="s">
        <v>61</v>
      </c>
      <c r="AW237" s="155" t="s">
        <v>51</v>
      </c>
      <c r="AX237" s="155" t="s">
        <v>86</v>
      </c>
      <c r="AY237" s="155" t="s">
        <v>87</v>
      </c>
    </row>
    <row r="238" spans="2:65" s="23" customFormat="1" ht="18.75" customHeight="1" x14ac:dyDescent="0.3">
      <c r="B238" s="147"/>
      <c r="C238" s="148"/>
      <c r="D238" s="148"/>
      <c r="E238" s="148"/>
      <c r="F238" s="149" t="s">
        <v>140</v>
      </c>
      <c r="G238" s="150"/>
      <c r="H238" s="150"/>
      <c r="I238" s="150"/>
      <c r="J238" s="148"/>
      <c r="K238" s="151">
        <v>1</v>
      </c>
      <c r="L238" s="148"/>
      <c r="M238" s="148"/>
      <c r="N238" s="148"/>
      <c r="O238" s="148"/>
      <c r="P238" s="148"/>
      <c r="Q238" s="148"/>
      <c r="R238" s="152"/>
      <c r="T238" s="153"/>
      <c r="U238" s="148"/>
      <c r="V238" s="148"/>
      <c r="W238" s="148"/>
      <c r="X238" s="148"/>
      <c r="Y238" s="148"/>
      <c r="Z238" s="148"/>
      <c r="AA238" s="154"/>
      <c r="AT238" s="155" t="s">
        <v>102</v>
      </c>
      <c r="AU238" s="155" t="s">
        <v>61</v>
      </c>
      <c r="AV238" s="155" t="s">
        <v>61</v>
      </c>
      <c r="AW238" s="155" t="s">
        <v>51</v>
      </c>
      <c r="AX238" s="155" t="s">
        <v>86</v>
      </c>
      <c r="AY238" s="155" t="s">
        <v>87</v>
      </c>
    </row>
    <row r="239" spans="2:65" s="23" customFormat="1" ht="18.75" customHeight="1" x14ac:dyDescent="0.3">
      <c r="B239" s="147"/>
      <c r="C239" s="148"/>
      <c r="D239" s="148"/>
      <c r="E239" s="148"/>
      <c r="F239" s="149" t="s">
        <v>149</v>
      </c>
      <c r="G239" s="150"/>
      <c r="H239" s="150"/>
      <c r="I239" s="150"/>
      <c r="J239" s="148"/>
      <c r="K239" s="151">
        <v>1</v>
      </c>
      <c r="L239" s="148"/>
      <c r="M239" s="148"/>
      <c r="N239" s="148"/>
      <c r="O239" s="148"/>
      <c r="P239" s="148"/>
      <c r="Q239" s="148"/>
      <c r="R239" s="152"/>
      <c r="T239" s="153"/>
      <c r="U239" s="148"/>
      <c r="V239" s="148"/>
      <c r="W239" s="148"/>
      <c r="X239" s="148"/>
      <c r="Y239" s="148"/>
      <c r="Z239" s="148"/>
      <c r="AA239" s="154"/>
      <c r="AT239" s="155" t="s">
        <v>102</v>
      </c>
      <c r="AU239" s="155" t="s">
        <v>61</v>
      </c>
      <c r="AV239" s="155" t="s">
        <v>61</v>
      </c>
      <c r="AW239" s="155" t="s">
        <v>51</v>
      </c>
      <c r="AX239" s="155" t="s">
        <v>86</v>
      </c>
      <c r="AY239" s="155" t="s">
        <v>87</v>
      </c>
    </row>
    <row r="240" spans="2:65" s="23" customFormat="1" ht="18.75" customHeight="1" x14ac:dyDescent="0.3">
      <c r="B240" s="147"/>
      <c r="C240" s="148"/>
      <c r="D240" s="148"/>
      <c r="E240" s="148"/>
      <c r="F240" s="149" t="s">
        <v>141</v>
      </c>
      <c r="G240" s="150"/>
      <c r="H240" s="150"/>
      <c r="I240" s="150"/>
      <c r="J240" s="148"/>
      <c r="K240" s="151">
        <v>1</v>
      </c>
      <c r="L240" s="148"/>
      <c r="M240" s="148"/>
      <c r="N240" s="148"/>
      <c r="O240" s="148"/>
      <c r="P240" s="148"/>
      <c r="Q240" s="148"/>
      <c r="R240" s="152"/>
      <c r="T240" s="153"/>
      <c r="U240" s="148"/>
      <c r="V240" s="148"/>
      <c r="W240" s="148"/>
      <c r="X240" s="148"/>
      <c r="Y240" s="148"/>
      <c r="Z240" s="148"/>
      <c r="AA240" s="154"/>
      <c r="AT240" s="155" t="s">
        <v>102</v>
      </c>
      <c r="AU240" s="155" t="s">
        <v>61</v>
      </c>
      <c r="AV240" s="155" t="s">
        <v>61</v>
      </c>
      <c r="AW240" s="155" t="s">
        <v>51</v>
      </c>
      <c r="AX240" s="155" t="s">
        <v>86</v>
      </c>
      <c r="AY240" s="155" t="s">
        <v>87</v>
      </c>
    </row>
    <row r="241" spans="2:65" s="23" customFormat="1" ht="18.75" customHeight="1" x14ac:dyDescent="0.3">
      <c r="B241" s="147"/>
      <c r="C241" s="148"/>
      <c r="D241" s="148"/>
      <c r="E241" s="148"/>
      <c r="F241" s="149" t="s">
        <v>142</v>
      </c>
      <c r="G241" s="150"/>
      <c r="H241" s="150"/>
      <c r="I241" s="150"/>
      <c r="J241" s="148"/>
      <c r="K241" s="151">
        <v>1</v>
      </c>
      <c r="L241" s="148"/>
      <c r="M241" s="148"/>
      <c r="N241" s="148"/>
      <c r="O241" s="148"/>
      <c r="P241" s="148"/>
      <c r="Q241" s="148"/>
      <c r="R241" s="152"/>
      <c r="T241" s="153"/>
      <c r="U241" s="148"/>
      <c r="V241" s="148"/>
      <c r="W241" s="148"/>
      <c r="X241" s="148"/>
      <c r="Y241" s="148"/>
      <c r="Z241" s="148"/>
      <c r="AA241" s="154"/>
      <c r="AT241" s="155" t="s">
        <v>102</v>
      </c>
      <c r="AU241" s="155" t="s">
        <v>61</v>
      </c>
      <c r="AV241" s="155" t="s">
        <v>61</v>
      </c>
      <c r="AW241" s="155" t="s">
        <v>51</v>
      </c>
      <c r="AX241" s="155" t="s">
        <v>86</v>
      </c>
      <c r="AY241" s="155" t="s">
        <v>87</v>
      </c>
    </row>
    <row r="242" spans="2:65" s="23" customFormat="1" ht="18.75" customHeight="1" x14ac:dyDescent="0.3">
      <c r="B242" s="165"/>
      <c r="C242" s="166"/>
      <c r="D242" s="166"/>
      <c r="E242" s="166"/>
      <c r="F242" s="167" t="s">
        <v>118</v>
      </c>
      <c r="G242" s="168"/>
      <c r="H242" s="168"/>
      <c r="I242" s="168"/>
      <c r="J242" s="166"/>
      <c r="K242" s="166"/>
      <c r="L242" s="166"/>
      <c r="M242" s="166"/>
      <c r="N242" s="166"/>
      <c r="O242" s="166"/>
      <c r="P242" s="166"/>
      <c r="Q242" s="166"/>
      <c r="R242" s="169"/>
      <c r="T242" s="170"/>
      <c r="U242" s="166"/>
      <c r="V242" s="166"/>
      <c r="W242" s="166"/>
      <c r="X242" s="166"/>
      <c r="Y242" s="166"/>
      <c r="Z242" s="166"/>
      <c r="AA242" s="171"/>
      <c r="AT242" s="172" t="s">
        <v>102</v>
      </c>
      <c r="AU242" s="172" t="s">
        <v>61</v>
      </c>
      <c r="AV242" s="172" t="s">
        <v>9</v>
      </c>
      <c r="AW242" s="172" t="s">
        <v>51</v>
      </c>
      <c r="AX242" s="172" t="s">
        <v>86</v>
      </c>
      <c r="AY242" s="172" t="s">
        <v>87</v>
      </c>
    </row>
    <row r="243" spans="2:65" s="23" customFormat="1" ht="18.75" customHeight="1" x14ac:dyDescent="0.3">
      <c r="B243" s="147"/>
      <c r="C243" s="148"/>
      <c r="D243" s="148"/>
      <c r="E243" s="148"/>
      <c r="F243" s="149" t="s">
        <v>149</v>
      </c>
      <c r="G243" s="150"/>
      <c r="H243" s="150"/>
      <c r="I243" s="150"/>
      <c r="J243" s="148"/>
      <c r="K243" s="151">
        <v>1</v>
      </c>
      <c r="L243" s="148"/>
      <c r="M243" s="148"/>
      <c r="N243" s="148"/>
      <c r="O243" s="148"/>
      <c r="P243" s="148"/>
      <c r="Q243" s="148"/>
      <c r="R243" s="152"/>
      <c r="T243" s="153"/>
      <c r="U243" s="148"/>
      <c r="V243" s="148"/>
      <c r="W243" s="148"/>
      <c r="X243" s="148"/>
      <c r="Y243" s="148"/>
      <c r="Z243" s="148"/>
      <c r="AA243" s="154"/>
      <c r="AT243" s="155" t="s">
        <v>102</v>
      </c>
      <c r="AU243" s="155" t="s">
        <v>61</v>
      </c>
      <c r="AV243" s="155" t="s">
        <v>61</v>
      </c>
      <c r="AW243" s="155" t="s">
        <v>51</v>
      </c>
      <c r="AX243" s="155" t="s">
        <v>86</v>
      </c>
      <c r="AY243" s="155" t="s">
        <v>87</v>
      </c>
    </row>
    <row r="244" spans="2:65" s="23" customFormat="1" ht="18.75" customHeight="1" x14ac:dyDescent="0.3">
      <c r="B244" s="147"/>
      <c r="C244" s="148"/>
      <c r="D244" s="148"/>
      <c r="E244" s="148"/>
      <c r="F244" s="149" t="s">
        <v>143</v>
      </c>
      <c r="G244" s="150"/>
      <c r="H244" s="150"/>
      <c r="I244" s="150"/>
      <c r="J244" s="148"/>
      <c r="K244" s="151">
        <v>1</v>
      </c>
      <c r="L244" s="148"/>
      <c r="M244" s="148"/>
      <c r="N244" s="148"/>
      <c r="O244" s="148"/>
      <c r="P244" s="148"/>
      <c r="Q244" s="148"/>
      <c r="R244" s="152"/>
      <c r="T244" s="153"/>
      <c r="U244" s="148"/>
      <c r="V244" s="148"/>
      <c r="W244" s="148"/>
      <c r="X244" s="148"/>
      <c r="Y244" s="148"/>
      <c r="Z244" s="148"/>
      <c r="AA244" s="154"/>
      <c r="AT244" s="155" t="s">
        <v>102</v>
      </c>
      <c r="AU244" s="155" t="s">
        <v>61</v>
      </c>
      <c r="AV244" s="155" t="s">
        <v>61</v>
      </c>
      <c r="AW244" s="155" t="s">
        <v>51</v>
      </c>
      <c r="AX244" s="155" t="s">
        <v>86</v>
      </c>
      <c r="AY244" s="155" t="s">
        <v>87</v>
      </c>
    </row>
    <row r="245" spans="2:65" s="23" customFormat="1" ht="18.75" customHeight="1" x14ac:dyDescent="0.3">
      <c r="B245" s="147"/>
      <c r="C245" s="148"/>
      <c r="D245" s="148"/>
      <c r="E245" s="148"/>
      <c r="F245" s="149" t="s">
        <v>141</v>
      </c>
      <c r="G245" s="150"/>
      <c r="H245" s="150"/>
      <c r="I245" s="150"/>
      <c r="J245" s="148"/>
      <c r="K245" s="151">
        <v>1</v>
      </c>
      <c r="L245" s="148"/>
      <c r="M245" s="148"/>
      <c r="N245" s="148"/>
      <c r="O245" s="148"/>
      <c r="P245" s="148"/>
      <c r="Q245" s="148"/>
      <c r="R245" s="152"/>
      <c r="T245" s="153"/>
      <c r="U245" s="148"/>
      <c r="V245" s="148"/>
      <c r="W245" s="148"/>
      <c r="X245" s="148"/>
      <c r="Y245" s="148"/>
      <c r="Z245" s="148"/>
      <c r="AA245" s="154"/>
      <c r="AT245" s="155" t="s">
        <v>102</v>
      </c>
      <c r="AU245" s="155" t="s">
        <v>61</v>
      </c>
      <c r="AV245" s="155" t="s">
        <v>61</v>
      </c>
      <c r="AW245" s="155" t="s">
        <v>51</v>
      </c>
      <c r="AX245" s="155" t="s">
        <v>86</v>
      </c>
      <c r="AY245" s="155" t="s">
        <v>87</v>
      </c>
    </row>
    <row r="246" spans="2:65" s="23" customFormat="1" ht="18.75" customHeight="1" x14ac:dyDescent="0.3">
      <c r="B246" s="147"/>
      <c r="C246" s="148"/>
      <c r="D246" s="148"/>
      <c r="E246" s="148"/>
      <c r="F246" s="149" t="s">
        <v>139</v>
      </c>
      <c r="G246" s="150"/>
      <c r="H246" s="150"/>
      <c r="I246" s="150"/>
      <c r="J246" s="148"/>
      <c r="K246" s="151">
        <v>1</v>
      </c>
      <c r="L246" s="148"/>
      <c r="M246" s="148"/>
      <c r="N246" s="148"/>
      <c r="O246" s="148"/>
      <c r="P246" s="148"/>
      <c r="Q246" s="148"/>
      <c r="R246" s="152"/>
      <c r="T246" s="153"/>
      <c r="U246" s="148"/>
      <c r="V246" s="148"/>
      <c r="W246" s="148"/>
      <c r="X246" s="148"/>
      <c r="Y246" s="148"/>
      <c r="Z246" s="148"/>
      <c r="AA246" s="154"/>
      <c r="AT246" s="155" t="s">
        <v>102</v>
      </c>
      <c r="AU246" s="155" t="s">
        <v>61</v>
      </c>
      <c r="AV246" s="155" t="s">
        <v>61</v>
      </c>
      <c r="AW246" s="155" t="s">
        <v>51</v>
      </c>
      <c r="AX246" s="155" t="s">
        <v>86</v>
      </c>
      <c r="AY246" s="155" t="s">
        <v>87</v>
      </c>
    </row>
    <row r="247" spans="2:65" s="23" customFormat="1" ht="18.75" customHeight="1" x14ac:dyDescent="0.3">
      <c r="B247" s="156"/>
      <c r="C247" s="157"/>
      <c r="D247" s="157"/>
      <c r="E247" s="157"/>
      <c r="F247" s="158" t="s">
        <v>104</v>
      </c>
      <c r="G247" s="159"/>
      <c r="H247" s="159"/>
      <c r="I247" s="159"/>
      <c r="J247" s="157"/>
      <c r="K247" s="160">
        <v>11</v>
      </c>
      <c r="L247" s="157"/>
      <c r="M247" s="157"/>
      <c r="N247" s="157"/>
      <c r="O247" s="157"/>
      <c r="P247" s="157"/>
      <c r="Q247" s="157"/>
      <c r="R247" s="161"/>
      <c r="T247" s="162"/>
      <c r="U247" s="157"/>
      <c r="V247" s="157"/>
      <c r="W247" s="157"/>
      <c r="X247" s="157"/>
      <c r="Y247" s="157"/>
      <c r="Z247" s="157"/>
      <c r="AA247" s="163"/>
      <c r="AT247" s="164" t="s">
        <v>102</v>
      </c>
      <c r="AU247" s="164" t="s">
        <v>61</v>
      </c>
      <c r="AV247" s="164" t="s">
        <v>105</v>
      </c>
      <c r="AW247" s="164" t="s">
        <v>51</v>
      </c>
      <c r="AX247" s="164" t="s">
        <v>9</v>
      </c>
      <c r="AY247" s="164" t="s">
        <v>87</v>
      </c>
    </row>
    <row r="248" spans="2:65" s="23" customFormat="1" ht="27" customHeight="1" x14ac:dyDescent="0.3">
      <c r="B248" s="24"/>
      <c r="C248" s="135" t="s">
        <v>203</v>
      </c>
      <c r="D248" s="135" t="s">
        <v>88</v>
      </c>
      <c r="E248" s="136" t="s">
        <v>204</v>
      </c>
      <c r="F248" s="137" t="s">
        <v>205</v>
      </c>
      <c r="G248" s="138"/>
      <c r="H248" s="138"/>
      <c r="I248" s="138"/>
      <c r="J248" s="139" t="s">
        <v>134</v>
      </c>
      <c r="K248" s="140">
        <v>5</v>
      </c>
      <c r="L248" s="141">
        <v>0</v>
      </c>
      <c r="M248" s="138"/>
      <c r="N248" s="142">
        <f>ROUND($L$248*$K$248,2)</f>
        <v>0</v>
      </c>
      <c r="O248" s="138"/>
      <c r="P248" s="138"/>
      <c r="Q248" s="138"/>
      <c r="R248" s="29"/>
      <c r="T248" s="143"/>
      <c r="U248" s="144" t="s">
        <v>34</v>
      </c>
      <c r="V248" s="25"/>
      <c r="W248" s="145">
        <f>$V$248*$K$248</f>
        <v>0</v>
      </c>
      <c r="X248" s="145">
        <v>1.2999999999999999E-4</v>
      </c>
      <c r="Y248" s="145">
        <f>$X$248*$K$248</f>
        <v>6.4999999999999997E-4</v>
      </c>
      <c r="Z248" s="145">
        <v>0</v>
      </c>
      <c r="AA248" s="146">
        <f>$Z$248*$K$248</f>
        <v>0</v>
      </c>
      <c r="AR248" s="23" t="s">
        <v>92</v>
      </c>
      <c r="AT248" s="23" t="s">
        <v>88</v>
      </c>
      <c r="AU248" s="23" t="s">
        <v>61</v>
      </c>
      <c r="AY248" s="23" t="s">
        <v>87</v>
      </c>
      <c r="BE248" s="98">
        <f>IF($U$248="základní",$N$248,0)</f>
        <v>0</v>
      </c>
      <c r="BF248" s="98">
        <f>IF($U$248="snížená",$N$248,0)</f>
        <v>0</v>
      </c>
      <c r="BG248" s="98">
        <f>IF($U$248="zákl. přenesená",$N$248,0)</f>
        <v>0</v>
      </c>
      <c r="BH248" s="98">
        <f>IF($U$248="sníž. přenesená",$N$248,0)</f>
        <v>0</v>
      </c>
      <c r="BI248" s="98">
        <f>IF($U$248="nulová",$N$248,0)</f>
        <v>0</v>
      </c>
      <c r="BJ248" s="23" t="s">
        <v>61</v>
      </c>
      <c r="BK248" s="98">
        <f>ROUND($L$248*$K$248,2)</f>
        <v>0</v>
      </c>
      <c r="BL248" s="23" t="s">
        <v>92</v>
      </c>
      <c r="BM248" s="23" t="s">
        <v>206</v>
      </c>
    </row>
    <row r="249" spans="2:65" s="23" customFormat="1" ht="18.75" customHeight="1" x14ac:dyDescent="0.3">
      <c r="B249" s="165"/>
      <c r="C249" s="166"/>
      <c r="D249" s="166"/>
      <c r="E249" s="166"/>
      <c r="F249" s="167" t="s">
        <v>114</v>
      </c>
      <c r="G249" s="168"/>
      <c r="H249" s="168"/>
      <c r="I249" s="168"/>
      <c r="J249" s="166"/>
      <c r="K249" s="166"/>
      <c r="L249" s="166"/>
      <c r="M249" s="166"/>
      <c r="N249" s="166"/>
      <c r="O249" s="166"/>
      <c r="P249" s="166"/>
      <c r="Q249" s="166"/>
      <c r="R249" s="169"/>
      <c r="T249" s="170"/>
      <c r="U249" s="166"/>
      <c r="V249" s="166"/>
      <c r="W249" s="166"/>
      <c r="X249" s="166"/>
      <c r="Y249" s="166"/>
      <c r="Z249" s="166"/>
      <c r="AA249" s="171"/>
      <c r="AT249" s="172" t="s">
        <v>102</v>
      </c>
      <c r="AU249" s="172" t="s">
        <v>61</v>
      </c>
      <c r="AV249" s="172" t="s">
        <v>9</v>
      </c>
      <c r="AW249" s="172" t="s">
        <v>51</v>
      </c>
      <c r="AX249" s="172" t="s">
        <v>86</v>
      </c>
      <c r="AY249" s="172" t="s">
        <v>87</v>
      </c>
    </row>
    <row r="250" spans="2:65" s="23" customFormat="1" ht="18.75" customHeight="1" x14ac:dyDescent="0.3">
      <c r="B250" s="147"/>
      <c r="C250" s="148"/>
      <c r="D250" s="148"/>
      <c r="E250" s="148"/>
      <c r="F250" s="149" t="s">
        <v>137</v>
      </c>
      <c r="G250" s="150"/>
      <c r="H250" s="150"/>
      <c r="I250" s="150"/>
      <c r="J250" s="148"/>
      <c r="K250" s="151">
        <v>1</v>
      </c>
      <c r="L250" s="148"/>
      <c r="M250" s="148"/>
      <c r="N250" s="148"/>
      <c r="O250" s="148"/>
      <c r="P250" s="148"/>
      <c r="Q250" s="148"/>
      <c r="R250" s="152"/>
      <c r="T250" s="153"/>
      <c r="U250" s="148"/>
      <c r="V250" s="148"/>
      <c r="W250" s="148"/>
      <c r="X250" s="148"/>
      <c r="Y250" s="148"/>
      <c r="Z250" s="148"/>
      <c r="AA250" s="154"/>
      <c r="AT250" s="155" t="s">
        <v>102</v>
      </c>
      <c r="AU250" s="155" t="s">
        <v>61</v>
      </c>
      <c r="AV250" s="155" t="s">
        <v>61</v>
      </c>
      <c r="AW250" s="155" t="s">
        <v>51</v>
      </c>
      <c r="AX250" s="155" t="s">
        <v>86</v>
      </c>
      <c r="AY250" s="155" t="s">
        <v>87</v>
      </c>
    </row>
    <row r="251" spans="2:65" s="23" customFormat="1" ht="18.75" customHeight="1" x14ac:dyDescent="0.3">
      <c r="B251" s="147"/>
      <c r="C251" s="148"/>
      <c r="D251" s="148"/>
      <c r="E251" s="148"/>
      <c r="F251" s="149" t="s">
        <v>149</v>
      </c>
      <c r="G251" s="150"/>
      <c r="H251" s="150"/>
      <c r="I251" s="150"/>
      <c r="J251" s="148"/>
      <c r="K251" s="151">
        <v>1</v>
      </c>
      <c r="L251" s="148"/>
      <c r="M251" s="148"/>
      <c r="N251" s="148"/>
      <c r="O251" s="148"/>
      <c r="P251" s="148"/>
      <c r="Q251" s="148"/>
      <c r="R251" s="152"/>
      <c r="T251" s="153"/>
      <c r="U251" s="148"/>
      <c r="V251" s="148"/>
      <c r="W251" s="148"/>
      <c r="X251" s="148"/>
      <c r="Y251" s="148"/>
      <c r="Z251" s="148"/>
      <c r="AA251" s="154"/>
      <c r="AT251" s="155" t="s">
        <v>102</v>
      </c>
      <c r="AU251" s="155" t="s">
        <v>61</v>
      </c>
      <c r="AV251" s="155" t="s">
        <v>61</v>
      </c>
      <c r="AW251" s="155" t="s">
        <v>51</v>
      </c>
      <c r="AX251" s="155" t="s">
        <v>86</v>
      </c>
      <c r="AY251" s="155" t="s">
        <v>87</v>
      </c>
    </row>
    <row r="252" spans="2:65" s="23" customFormat="1" ht="18.75" customHeight="1" x14ac:dyDescent="0.3">
      <c r="B252" s="147"/>
      <c r="C252" s="148"/>
      <c r="D252" s="148"/>
      <c r="E252" s="148"/>
      <c r="F252" s="149" t="s">
        <v>142</v>
      </c>
      <c r="G252" s="150"/>
      <c r="H252" s="150"/>
      <c r="I252" s="150"/>
      <c r="J252" s="148"/>
      <c r="K252" s="151">
        <v>1</v>
      </c>
      <c r="L252" s="148"/>
      <c r="M252" s="148"/>
      <c r="N252" s="148"/>
      <c r="O252" s="148"/>
      <c r="P252" s="148"/>
      <c r="Q252" s="148"/>
      <c r="R252" s="152"/>
      <c r="T252" s="153"/>
      <c r="U252" s="148"/>
      <c r="V252" s="148"/>
      <c r="W252" s="148"/>
      <c r="X252" s="148"/>
      <c r="Y252" s="148"/>
      <c r="Z252" s="148"/>
      <c r="AA252" s="154"/>
      <c r="AT252" s="155" t="s">
        <v>102</v>
      </c>
      <c r="AU252" s="155" t="s">
        <v>61</v>
      </c>
      <c r="AV252" s="155" t="s">
        <v>61</v>
      </c>
      <c r="AW252" s="155" t="s">
        <v>51</v>
      </c>
      <c r="AX252" s="155" t="s">
        <v>86</v>
      </c>
      <c r="AY252" s="155" t="s">
        <v>87</v>
      </c>
    </row>
    <row r="253" spans="2:65" s="23" customFormat="1" ht="18.75" customHeight="1" x14ac:dyDescent="0.3">
      <c r="B253" s="165"/>
      <c r="C253" s="166"/>
      <c r="D253" s="166"/>
      <c r="E253" s="166"/>
      <c r="F253" s="167" t="s">
        <v>118</v>
      </c>
      <c r="G253" s="168"/>
      <c r="H253" s="168"/>
      <c r="I253" s="168"/>
      <c r="J253" s="166"/>
      <c r="K253" s="166"/>
      <c r="L253" s="166"/>
      <c r="M253" s="166"/>
      <c r="N253" s="166"/>
      <c r="O253" s="166"/>
      <c r="P253" s="166"/>
      <c r="Q253" s="166"/>
      <c r="R253" s="169"/>
      <c r="T253" s="170"/>
      <c r="U253" s="166"/>
      <c r="V253" s="166"/>
      <c r="W253" s="166"/>
      <c r="X253" s="166"/>
      <c r="Y253" s="166"/>
      <c r="Z253" s="166"/>
      <c r="AA253" s="171"/>
      <c r="AT253" s="172" t="s">
        <v>102</v>
      </c>
      <c r="AU253" s="172" t="s">
        <v>61</v>
      </c>
      <c r="AV253" s="172" t="s">
        <v>9</v>
      </c>
      <c r="AW253" s="172" t="s">
        <v>51</v>
      </c>
      <c r="AX253" s="172" t="s">
        <v>86</v>
      </c>
      <c r="AY253" s="172" t="s">
        <v>87</v>
      </c>
    </row>
    <row r="254" spans="2:65" s="23" customFormat="1" ht="18.75" customHeight="1" x14ac:dyDescent="0.3">
      <c r="B254" s="147"/>
      <c r="C254" s="148"/>
      <c r="D254" s="148"/>
      <c r="E254" s="148"/>
      <c r="F254" s="149" t="s">
        <v>149</v>
      </c>
      <c r="G254" s="150"/>
      <c r="H254" s="150"/>
      <c r="I254" s="150"/>
      <c r="J254" s="148"/>
      <c r="K254" s="151">
        <v>1</v>
      </c>
      <c r="L254" s="148"/>
      <c r="M254" s="148"/>
      <c r="N254" s="148"/>
      <c r="O254" s="148"/>
      <c r="P254" s="148"/>
      <c r="Q254" s="148"/>
      <c r="R254" s="152"/>
      <c r="T254" s="153"/>
      <c r="U254" s="148"/>
      <c r="V254" s="148"/>
      <c r="W254" s="148"/>
      <c r="X254" s="148"/>
      <c r="Y254" s="148"/>
      <c r="Z254" s="148"/>
      <c r="AA254" s="154"/>
      <c r="AT254" s="155" t="s">
        <v>102</v>
      </c>
      <c r="AU254" s="155" t="s">
        <v>61</v>
      </c>
      <c r="AV254" s="155" t="s">
        <v>61</v>
      </c>
      <c r="AW254" s="155" t="s">
        <v>51</v>
      </c>
      <c r="AX254" s="155" t="s">
        <v>86</v>
      </c>
      <c r="AY254" s="155" t="s">
        <v>87</v>
      </c>
    </row>
    <row r="255" spans="2:65" s="23" customFormat="1" ht="18.75" customHeight="1" x14ac:dyDescent="0.3">
      <c r="B255" s="147"/>
      <c r="C255" s="148"/>
      <c r="D255" s="148"/>
      <c r="E255" s="148"/>
      <c r="F255" s="149" t="s">
        <v>143</v>
      </c>
      <c r="G255" s="150"/>
      <c r="H255" s="150"/>
      <c r="I255" s="150"/>
      <c r="J255" s="148"/>
      <c r="K255" s="151">
        <v>1</v>
      </c>
      <c r="L255" s="148"/>
      <c r="M255" s="148"/>
      <c r="N255" s="148"/>
      <c r="O255" s="148"/>
      <c r="P255" s="148"/>
      <c r="Q255" s="148"/>
      <c r="R255" s="152"/>
      <c r="T255" s="153"/>
      <c r="U255" s="148"/>
      <c r="V255" s="148"/>
      <c r="W255" s="148"/>
      <c r="X255" s="148"/>
      <c r="Y255" s="148"/>
      <c r="Z255" s="148"/>
      <c r="AA255" s="154"/>
      <c r="AT255" s="155" t="s">
        <v>102</v>
      </c>
      <c r="AU255" s="155" t="s">
        <v>61</v>
      </c>
      <c r="AV255" s="155" t="s">
        <v>61</v>
      </c>
      <c r="AW255" s="155" t="s">
        <v>51</v>
      </c>
      <c r="AX255" s="155" t="s">
        <v>86</v>
      </c>
      <c r="AY255" s="155" t="s">
        <v>87</v>
      </c>
    </row>
    <row r="256" spans="2:65" s="23" customFormat="1" ht="18.75" customHeight="1" x14ac:dyDescent="0.3">
      <c r="B256" s="156"/>
      <c r="C256" s="157"/>
      <c r="D256" s="157"/>
      <c r="E256" s="157"/>
      <c r="F256" s="158" t="s">
        <v>104</v>
      </c>
      <c r="G256" s="159"/>
      <c r="H256" s="159"/>
      <c r="I256" s="159"/>
      <c r="J256" s="157"/>
      <c r="K256" s="160">
        <v>5</v>
      </c>
      <c r="L256" s="157"/>
      <c r="M256" s="157"/>
      <c r="N256" s="157"/>
      <c r="O256" s="157"/>
      <c r="P256" s="157"/>
      <c r="Q256" s="157"/>
      <c r="R256" s="161"/>
      <c r="T256" s="162"/>
      <c r="U256" s="157"/>
      <c r="V256" s="157"/>
      <c r="W256" s="157"/>
      <c r="X256" s="157"/>
      <c r="Y256" s="157"/>
      <c r="Z256" s="157"/>
      <c r="AA256" s="163"/>
      <c r="AT256" s="164" t="s">
        <v>102</v>
      </c>
      <c r="AU256" s="164" t="s">
        <v>61</v>
      </c>
      <c r="AV256" s="164" t="s">
        <v>105</v>
      </c>
      <c r="AW256" s="164" t="s">
        <v>51</v>
      </c>
      <c r="AX256" s="164" t="s">
        <v>9</v>
      </c>
      <c r="AY256" s="164" t="s">
        <v>87</v>
      </c>
    </row>
    <row r="257" spans="2:65" s="23" customFormat="1" ht="15.75" customHeight="1" x14ac:dyDescent="0.3">
      <c r="B257" s="24"/>
      <c r="C257" s="135" t="s">
        <v>207</v>
      </c>
      <c r="D257" s="135" t="s">
        <v>88</v>
      </c>
      <c r="E257" s="136" t="s">
        <v>208</v>
      </c>
      <c r="F257" s="137" t="s">
        <v>209</v>
      </c>
      <c r="G257" s="138"/>
      <c r="H257" s="138"/>
      <c r="I257" s="138"/>
      <c r="J257" s="139" t="s">
        <v>210</v>
      </c>
      <c r="K257" s="140">
        <v>6</v>
      </c>
      <c r="L257" s="141">
        <v>0</v>
      </c>
      <c r="M257" s="138"/>
      <c r="N257" s="142">
        <f>ROUND($L$257*$K$257,2)</f>
        <v>0</v>
      </c>
      <c r="O257" s="138"/>
      <c r="P257" s="138"/>
      <c r="Q257" s="138"/>
      <c r="R257" s="29"/>
      <c r="T257" s="143"/>
      <c r="U257" s="144" t="s">
        <v>34</v>
      </c>
      <c r="V257" s="25"/>
      <c r="W257" s="145">
        <f>$V$257*$K$257</f>
        <v>0</v>
      </c>
      <c r="X257" s="145">
        <v>2.5999999999999998E-4</v>
      </c>
      <c r="Y257" s="145">
        <f>$X$257*$K$257</f>
        <v>1.5599999999999998E-3</v>
      </c>
      <c r="Z257" s="145">
        <v>0</v>
      </c>
      <c r="AA257" s="146">
        <f>$Z$257*$K$257</f>
        <v>0</v>
      </c>
      <c r="AR257" s="23" t="s">
        <v>92</v>
      </c>
      <c r="AT257" s="23" t="s">
        <v>88</v>
      </c>
      <c r="AU257" s="23" t="s">
        <v>61</v>
      </c>
      <c r="AY257" s="23" t="s">
        <v>87</v>
      </c>
      <c r="BE257" s="98">
        <f>IF($U$257="základní",$N$257,0)</f>
        <v>0</v>
      </c>
      <c r="BF257" s="98">
        <f>IF($U$257="snížená",$N$257,0)</f>
        <v>0</v>
      </c>
      <c r="BG257" s="98">
        <f>IF($U$257="zákl. přenesená",$N$257,0)</f>
        <v>0</v>
      </c>
      <c r="BH257" s="98">
        <f>IF($U$257="sníž. přenesená",$N$257,0)</f>
        <v>0</v>
      </c>
      <c r="BI257" s="98">
        <f>IF($U$257="nulová",$N$257,0)</f>
        <v>0</v>
      </c>
      <c r="BJ257" s="23" t="s">
        <v>61</v>
      </c>
      <c r="BK257" s="98">
        <f>ROUND($L$257*$K$257,2)</f>
        <v>0</v>
      </c>
      <c r="BL257" s="23" t="s">
        <v>92</v>
      </c>
      <c r="BM257" s="23" t="s">
        <v>211</v>
      </c>
    </row>
    <row r="258" spans="2:65" s="23" customFormat="1" ht="18.75" customHeight="1" x14ac:dyDescent="0.3">
      <c r="B258" s="165"/>
      <c r="C258" s="166"/>
      <c r="D258" s="166"/>
      <c r="E258" s="166"/>
      <c r="F258" s="167" t="s">
        <v>114</v>
      </c>
      <c r="G258" s="168"/>
      <c r="H258" s="168"/>
      <c r="I258" s="168"/>
      <c r="J258" s="166"/>
      <c r="K258" s="166"/>
      <c r="L258" s="166"/>
      <c r="M258" s="166"/>
      <c r="N258" s="166"/>
      <c r="O258" s="166"/>
      <c r="P258" s="166"/>
      <c r="Q258" s="166"/>
      <c r="R258" s="169"/>
      <c r="T258" s="170"/>
      <c r="U258" s="166"/>
      <c r="V258" s="166"/>
      <c r="W258" s="166"/>
      <c r="X258" s="166"/>
      <c r="Y258" s="166"/>
      <c r="Z258" s="166"/>
      <c r="AA258" s="171"/>
      <c r="AT258" s="172" t="s">
        <v>102</v>
      </c>
      <c r="AU258" s="172" t="s">
        <v>61</v>
      </c>
      <c r="AV258" s="172" t="s">
        <v>9</v>
      </c>
      <c r="AW258" s="172" t="s">
        <v>51</v>
      </c>
      <c r="AX258" s="172" t="s">
        <v>86</v>
      </c>
      <c r="AY258" s="172" t="s">
        <v>87</v>
      </c>
    </row>
    <row r="259" spans="2:65" s="23" customFormat="1" ht="18.75" customHeight="1" x14ac:dyDescent="0.3">
      <c r="B259" s="147"/>
      <c r="C259" s="148"/>
      <c r="D259" s="148"/>
      <c r="E259" s="148"/>
      <c r="F259" s="149" t="s">
        <v>138</v>
      </c>
      <c r="G259" s="150"/>
      <c r="H259" s="150"/>
      <c r="I259" s="150"/>
      <c r="J259" s="148"/>
      <c r="K259" s="151">
        <v>1</v>
      </c>
      <c r="L259" s="148"/>
      <c r="M259" s="148"/>
      <c r="N259" s="148"/>
      <c r="O259" s="148"/>
      <c r="P259" s="148"/>
      <c r="Q259" s="148"/>
      <c r="R259" s="152"/>
      <c r="T259" s="153"/>
      <c r="U259" s="148"/>
      <c r="V259" s="148"/>
      <c r="W259" s="148"/>
      <c r="X259" s="148"/>
      <c r="Y259" s="148"/>
      <c r="Z259" s="148"/>
      <c r="AA259" s="154"/>
      <c r="AT259" s="155" t="s">
        <v>102</v>
      </c>
      <c r="AU259" s="155" t="s">
        <v>61</v>
      </c>
      <c r="AV259" s="155" t="s">
        <v>61</v>
      </c>
      <c r="AW259" s="155" t="s">
        <v>51</v>
      </c>
      <c r="AX259" s="155" t="s">
        <v>86</v>
      </c>
      <c r="AY259" s="155" t="s">
        <v>87</v>
      </c>
    </row>
    <row r="260" spans="2:65" s="23" customFormat="1" ht="18.75" customHeight="1" x14ac:dyDescent="0.3">
      <c r="B260" s="147"/>
      <c r="C260" s="148"/>
      <c r="D260" s="148"/>
      <c r="E260" s="148"/>
      <c r="F260" s="149" t="s">
        <v>139</v>
      </c>
      <c r="G260" s="150"/>
      <c r="H260" s="150"/>
      <c r="I260" s="150"/>
      <c r="J260" s="148"/>
      <c r="K260" s="151">
        <v>1</v>
      </c>
      <c r="L260" s="148"/>
      <c r="M260" s="148"/>
      <c r="N260" s="148"/>
      <c r="O260" s="148"/>
      <c r="P260" s="148"/>
      <c r="Q260" s="148"/>
      <c r="R260" s="152"/>
      <c r="T260" s="153"/>
      <c r="U260" s="148"/>
      <c r="V260" s="148"/>
      <c r="W260" s="148"/>
      <c r="X260" s="148"/>
      <c r="Y260" s="148"/>
      <c r="Z260" s="148"/>
      <c r="AA260" s="154"/>
      <c r="AT260" s="155" t="s">
        <v>102</v>
      </c>
      <c r="AU260" s="155" t="s">
        <v>61</v>
      </c>
      <c r="AV260" s="155" t="s">
        <v>61</v>
      </c>
      <c r="AW260" s="155" t="s">
        <v>51</v>
      </c>
      <c r="AX260" s="155" t="s">
        <v>86</v>
      </c>
      <c r="AY260" s="155" t="s">
        <v>87</v>
      </c>
    </row>
    <row r="261" spans="2:65" s="23" customFormat="1" ht="18.75" customHeight="1" x14ac:dyDescent="0.3">
      <c r="B261" s="147"/>
      <c r="C261" s="148"/>
      <c r="D261" s="148"/>
      <c r="E261" s="148"/>
      <c r="F261" s="149" t="s">
        <v>140</v>
      </c>
      <c r="G261" s="150"/>
      <c r="H261" s="150"/>
      <c r="I261" s="150"/>
      <c r="J261" s="148"/>
      <c r="K261" s="151">
        <v>1</v>
      </c>
      <c r="L261" s="148"/>
      <c r="M261" s="148"/>
      <c r="N261" s="148"/>
      <c r="O261" s="148"/>
      <c r="P261" s="148"/>
      <c r="Q261" s="148"/>
      <c r="R261" s="152"/>
      <c r="T261" s="153"/>
      <c r="U261" s="148"/>
      <c r="V261" s="148"/>
      <c r="W261" s="148"/>
      <c r="X261" s="148"/>
      <c r="Y261" s="148"/>
      <c r="Z261" s="148"/>
      <c r="AA261" s="154"/>
      <c r="AT261" s="155" t="s">
        <v>102</v>
      </c>
      <c r="AU261" s="155" t="s">
        <v>61</v>
      </c>
      <c r="AV261" s="155" t="s">
        <v>61</v>
      </c>
      <c r="AW261" s="155" t="s">
        <v>51</v>
      </c>
      <c r="AX261" s="155" t="s">
        <v>86</v>
      </c>
      <c r="AY261" s="155" t="s">
        <v>87</v>
      </c>
    </row>
    <row r="262" spans="2:65" s="23" customFormat="1" ht="18.75" customHeight="1" x14ac:dyDescent="0.3">
      <c r="B262" s="147"/>
      <c r="C262" s="148"/>
      <c r="D262" s="148"/>
      <c r="E262" s="148"/>
      <c r="F262" s="149" t="s">
        <v>141</v>
      </c>
      <c r="G262" s="150"/>
      <c r="H262" s="150"/>
      <c r="I262" s="150"/>
      <c r="J262" s="148"/>
      <c r="K262" s="151">
        <v>1</v>
      </c>
      <c r="L262" s="148"/>
      <c r="M262" s="148"/>
      <c r="N262" s="148"/>
      <c r="O262" s="148"/>
      <c r="P262" s="148"/>
      <c r="Q262" s="148"/>
      <c r="R262" s="152"/>
      <c r="T262" s="153"/>
      <c r="U262" s="148"/>
      <c r="V262" s="148"/>
      <c r="W262" s="148"/>
      <c r="X262" s="148"/>
      <c r="Y262" s="148"/>
      <c r="Z262" s="148"/>
      <c r="AA262" s="154"/>
      <c r="AT262" s="155" t="s">
        <v>102</v>
      </c>
      <c r="AU262" s="155" t="s">
        <v>61</v>
      </c>
      <c r="AV262" s="155" t="s">
        <v>61</v>
      </c>
      <c r="AW262" s="155" t="s">
        <v>51</v>
      </c>
      <c r="AX262" s="155" t="s">
        <v>86</v>
      </c>
      <c r="AY262" s="155" t="s">
        <v>87</v>
      </c>
    </row>
    <row r="263" spans="2:65" s="23" customFormat="1" ht="18.75" customHeight="1" x14ac:dyDescent="0.3">
      <c r="B263" s="165"/>
      <c r="C263" s="166"/>
      <c r="D263" s="166"/>
      <c r="E263" s="166"/>
      <c r="F263" s="167" t="s">
        <v>118</v>
      </c>
      <c r="G263" s="168"/>
      <c r="H263" s="168"/>
      <c r="I263" s="168"/>
      <c r="J263" s="166"/>
      <c r="K263" s="166"/>
      <c r="L263" s="166"/>
      <c r="M263" s="166"/>
      <c r="N263" s="166"/>
      <c r="O263" s="166"/>
      <c r="P263" s="166"/>
      <c r="Q263" s="166"/>
      <c r="R263" s="169"/>
      <c r="T263" s="170"/>
      <c r="U263" s="166"/>
      <c r="V263" s="166"/>
      <c r="W263" s="166"/>
      <c r="X263" s="166"/>
      <c r="Y263" s="166"/>
      <c r="Z263" s="166"/>
      <c r="AA263" s="171"/>
      <c r="AT263" s="172" t="s">
        <v>102</v>
      </c>
      <c r="AU263" s="172" t="s">
        <v>61</v>
      </c>
      <c r="AV263" s="172" t="s">
        <v>9</v>
      </c>
      <c r="AW263" s="172" t="s">
        <v>51</v>
      </c>
      <c r="AX263" s="172" t="s">
        <v>86</v>
      </c>
      <c r="AY263" s="172" t="s">
        <v>87</v>
      </c>
    </row>
    <row r="264" spans="2:65" s="23" customFormat="1" ht="18.75" customHeight="1" x14ac:dyDescent="0.3">
      <c r="B264" s="147"/>
      <c r="C264" s="148"/>
      <c r="D264" s="148"/>
      <c r="E264" s="148"/>
      <c r="F264" s="149" t="s">
        <v>141</v>
      </c>
      <c r="G264" s="150"/>
      <c r="H264" s="150"/>
      <c r="I264" s="150"/>
      <c r="J264" s="148"/>
      <c r="K264" s="151">
        <v>1</v>
      </c>
      <c r="L264" s="148"/>
      <c r="M264" s="148"/>
      <c r="N264" s="148"/>
      <c r="O264" s="148"/>
      <c r="P264" s="148"/>
      <c r="Q264" s="148"/>
      <c r="R264" s="152"/>
      <c r="T264" s="153"/>
      <c r="U264" s="148"/>
      <c r="V264" s="148"/>
      <c r="W264" s="148"/>
      <c r="X264" s="148"/>
      <c r="Y264" s="148"/>
      <c r="Z264" s="148"/>
      <c r="AA264" s="154"/>
      <c r="AT264" s="155" t="s">
        <v>102</v>
      </c>
      <c r="AU264" s="155" t="s">
        <v>61</v>
      </c>
      <c r="AV264" s="155" t="s">
        <v>61</v>
      </c>
      <c r="AW264" s="155" t="s">
        <v>51</v>
      </c>
      <c r="AX264" s="155" t="s">
        <v>86</v>
      </c>
      <c r="AY264" s="155" t="s">
        <v>87</v>
      </c>
    </row>
    <row r="265" spans="2:65" s="23" customFormat="1" ht="18.75" customHeight="1" x14ac:dyDescent="0.3">
      <c r="B265" s="147"/>
      <c r="C265" s="148"/>
      <c r="D265" s="148"/>
      <c r="E265" s="148"/>
      <c r="F265" s="149" t="s">
        <v>139</v>
      </c>
      <c r="G265" s="150"/>
      <c r="H265" s="150"/>
      <c r="I265" s="150"/>
      <c r="J265" s="148"/>
      <c r="K265" s="151">
        <v>1</v>
      </c>
      <c r="L265" s="148"/>
      <c r="M265" s="148"/>
      <c r="N265" s="148"/>
      <c r="O265" s="148"/>
      <c r="P265" s="148"/>
      <c r="Q265" s="148"/>
      <c r="R265" s="152"/>
      <c r="T265" s="153"/>
      <c r="U265" s="148"/>
      <c r="V265" s="148"/>
      <c r="W265" s="148"/>
      <c r="X265" s="148"/>
      <c r="Y265" s="148"/>
      <c r="Z265" s="148"/>
      <c r="AA265" s="154"/>
      <c r="AT265" s="155" t="s">
        <v>102</v>
      </c>
      <c r="AU265" s="155" t="s">
        <v>61</v>
      </c>
      <c r="AV265" s="155" t="s">
        <v>61</v>
      </c>
      <c r="AW265" s="155" t="s">
        <v>51</v>
      </c>
      <c r="AX265" s="155" t="s">
        <v>86</v>
      </c>
      <c r="AY265" s="155" t="s">
        <v>87</v>
      </c>
    </row>
    <row r="266" spans="2:65" s="23" customFormat="1" ht="18.75" customHeight="1" x14ac:dyDescent="0.3">
      <c r="B266" s="156"/>
      <c r="C266" s="157"/>
      <c r="D266" s="157"/>
      <c r="E266" s="157"/>
      <c r="F266" s="158" t="s">
        <v>104</v>
      </c>
      <c r="G266" s="159"/>
      <c r="H266" s="159"/>
      <c r="I266" s="159"/>
      <c r="J266" s="157"/>
      <c r="K266" s="160">
        <v>6</v>
      </c>
      <c r="L266" s="157"/>
      <c r="M266" s="157"/>
      <c r="N266" s="157"/>
      <c r="O266" s="157"/>
      <c r="P266" s="157"/>
      <c r="Q266" s="157"/>
      <c r="R266" s="161"/>
      <c r="T266" s="162"/>
      <c r="U266" s="157"/>
      <c r="V266" s="157"/>
      <c r="W266" s="157"/>
      <c r="X266" s="157"/>
      <c r="Y266" s="157"/>
      <c r="Z266" s="157"/>
      <c r="AA266" s="163"/>
      <c r="AT266" s="164" t="s">
        <v>102</v>
      </c>
      <c r="AU266" s="164" t="s">
        <v>61</v>
      </c>
      <c r="AV266" s="164" t="s">
        <v>105</v>
      </c>
      <c r="AW266" s="164" t="s">
        <v>51</v>
      </c>
      <c r="AX266" s="164" t="s">
        <v>9</v>
      </c>
      <c r="AY266" s="164" t="s">
        <v>87</v>
      </c>
    </row>
    <row r="267" spans="2:65" s="23" customFormat="1" ht="15.75" customHeight="1" x14ac:dyDescent="0.3">
      <c r="B267" s="24"/>
      <c r="C267" s="135" t="s">
        <v>212</v>
      </c>
      <c r="D267" s="135" t="s">
        <v>88</v>
      </c>
      <c r="E267" s="136" t="s">
        <v>213</v>
      </c>
      <c r="F267" s="137" t="s">
        <v>214</v>
      </c>
      <c r="G267" s="138"/>
      <c r="H267" s="138"/>
      <c r="I267" s="138"/>
      <c r="J267" s="139" t="s">
        <v>134</v>
      </c>
      <c r="K267" s="140">
        <v>3</v>
      </c>
      <c r="L267" s="141">
        <v>0</v>
      </c>
      <c r="M267" s="138"/>
      <c r="N267" s="142">
        <f>ROUND($L$267*$K$267,2)</f>
        <v>0</v>
      </c>
      <c r="O267" s="138"/>
      <c r="P267" s="138"/>
      <c r="Q267" s="138"/>
      <c r="R267" s="29"/>
      <c r="T267" s="143"/>
      <c r="U267" s="144" t="s">
        <v>34</v>
      </c>
      <c r="V267" s="25"/>
      <c r="W267" s="145">
        <f>$V$267*$K$267</f>
        <v>0</v>
      </c>
      <c r="X267" s="145">
        <v>5.0000000000000001E-4</v>
      </c>
      <c r="Y267" s="145">
        <f>$X$267*$K$267</f>
        <v>1.5E-3</v>
      </c>
      <c r="Z267" s="145">
        <v>0</v>
      </c>
      <c r="AA267" s="146">
        <f>$Z$267*$K$267</f>
        <v>0</v>
      </c>
      <c r="AR267" s="23" t="s">
        <v>92</v>
      </c>
      <c r="AT267" s="23" t="s">
        <v>88</v>
      </c>
      <c r="AU267" s="23" t="s">
        <v>61</v>
      </c>
      <c r="AY267" s="23" t="s">
        <v>87</v>
      </c>
      <c r="BE267" s="98">
        <f>IF($U$267="základní",$N$267,0)</f>
        <v>0</v>
      </c>
      <c r="BF267" s="98">
        <f>IF($U$267="snížená",$N$267,0)</f>
        <v>0</v>
      </c>
      <c r="BG267" s="98">
        <f>IF($U$267="zákl. přenesená",$N$267,0)</f>
        <v>0</v>
      </c>
      <c r="BH267" s="98">
        <f>IF($U$267="sníž. přenesená",$N$267,0)</f>
        <v>0</v>
      </c>
      <c r="BI267" s="98">
        <f>IF($U$267="nulová",$N$267,0)</f>
        <v>0</v>
      </c>
      <c r="BJ267" s="23" t="s">
        <v>61</v>
      </c>
      <c r="BK267" s="98">
        <f>ROUND($L$267*$K$267,2)</f>
        <v>0</v>
      </c>
      <c r="BL267" s="23" t="s">
        <v>92</v>
      </c>
      <c r="BM267" s="23" t="s">
        <v>215</v>
      </c>
    </row>
    <row r="268" spans="2:65" s="23" customFormat="1" ht="15.75" customHeight="1" x14ac:dyDescent="0.3">
      <c r="B268" s="24"/>
      <c r="C268" s="135" t="s">
        <v>216</v>
      </c>
      <c r="D268" s="135" t="s">
        <v>88</v>
      </c>
      <c r="E268" s="136" t="s">
        <v>217</v>
      </c>
      <c r="F268" s="137" t="s">
        <v>218</v>
      </c>
      <c r="G268" s="138"/>
      <c r="H268" s="138"/>
      <c r="I268" s="138"/>
      <c r="J268" s="139" t="s">
        <v>134</v>
      </c>
      <c r="K268" s="140">
        <v>1</v>
      </c>
      <c r="L268" s="141">
        <v>0</v>
      </c>
      <c r="M268" s="138"/>
      <c r="N268" s="142">
        <f>ROUND($L$268*$K$268,2)</f>
        <v>0</v>
      </c>
      <c r="O268" s="138"/>
      <c r="P268" s="138"/>
      <c r="Q268" s="138"/>
      <c r="R268" s="29"/>
      <c r="T268" s="143"/>
      <c r="U268" s="144" t="s">
        <v>34</v>
      </c>
      <c r="V268" s="25"/>
      <c r="W268" s="145">
        <f>$V$268*$K$268</f>
        <v>0</v>
      </c>
      <c r="X268" s="145">
        <v>6.9999999999999999E-4</v>
      </c>
      <c r="Y268" s="145">
        <f>$X$268*$K$268</f>
        <v>6.9999999999999999E-4</v>
      </c>
      <c r="Z268" s="145">
        <v>0</v>
      </c>
      <c r="AA268" s="146">
        <f>$Z$268*$K$268</f>
        <v>0</v>
      </c>
      <c r="AR268" s="23" t="s">
        <v>92</v>
      </c>
      <c r="AT268" s="23" t="s">
        <v>88</v>
      </c>
      <c r="AU268" s="23" t="s">
        <v>61</v>
      </c>
      <c r="AY268" s="23" t="s">
        <v>87</v>
      </c>
      <c r="BE268" s="98">
        <f>IF($U$268="základní",$N$268,0)</f>
        <v>0</v>
      </c>
      <c r="BF268" s="98">
        <f>IF($U$268="snížená",$N$268,0)</f>
        <v>0</v>
      </c>
      <c r="BG268" s="98">
        <f>IF($U$268="zákl. přenesená",$N$268,0)</f>
        <v>0</v>
      </c>
      <c r="BH268" s="98">
        <f>IF($U$268="sníž. přenesená",$N$268,0)</f>
        <v>0</v>
      </c>
      <c r="BI268" s="98">
        <f>IF($U$268="nulová",$N$268,0)</f>
        <v>0</v>
      </c>
      <c r="BJ268" s="23" t="s">
        <v>61</v>
      </c>
      <c r="BK268" s="98">
        <f>ROUND($L$268*$K$268,2)</f>
        <v>0</v>
      </c>
      <c r="BL268" s="23" t="s">
        <v>92</v>
      </c>
      <c r="BM268" s="23" t="s">
        <v>219</v>
      </c>
    </row>
    <row r="269" spans="2:65" s="23" customFormat="1" ht="15.75" customHeight="1" x14ac:dyDescent="0.3">
      <c r="B269" s="24"/>
      <c r="C269" s="135" t="s">
        <v>220</v>
      </c>
      <c r="D269" s="135" t="s">
        <v>88</v>
      </c>
      <c r="E269" s="136" t="s">
        <v>221</v>
      </c>
      <c r="F269" s="137" t="s">
        <v>222</v>
      </c>
      <c r="G269" s="138"/>
      <c r="H269" s="138"/>
      <c r="I269" s="138"/>
      <c r="J269" s="139" t="s">
        <v>134</v>
      </c>
      <c r="K269" s="140">
        <v>1</v>
      </c>
      <c r="L269" s="141">
        <v>0</v>
      </c>
      <c r="M269" s="138"/>
      <c r="N269" s="142">
        <f>ROUND($L$269*$K$269,2)</f>
        <v>0</v>
      </c>
      <c r="O269" s="138"/>
      <c r="P269" s="138"/>
      <c r="Q269" s="138"/>
      <c r="R269" s="29"/>
      <c r="T269" s="143"/>
      <c r="U269" s="144" t="s">
        <v>34</v>
      </c>
      <c r="V269" s="25"/>
      <c r="W269" s="145">
        <f>$V$269*$K$269</f>
        <v>0</v>
      </c>
      <c r="X269" s="145">
        <v>5.0000000000000001E-4</v>
      </c>
      <c r="Y269" s="145">
        <f>$X$269*$K$269</f>
        <v>5.0000000000000001E-4</v>
      </c>
      <c r="Z269" s="145">
        <v>0</v>
      </c>
      <c r="AA269" s="146">
        <f>$Z$269*$K$269</f>
        <v>0</v>
      </c>
      <c r="AR269" s="23" t="s">
        <v>92</v>
      </c>
      <c r="AT269" s="23" t="s">
        <v>88</v>
      </c>
      <c r="AU269" s="23" t="s">
        <v>61</v>
      </c>
      <c r="AY269" s="23" t="s">
        <v>87</v>
      </c>
      <c r="BE269" s="98">
        <f>IF($U$269="základní",$N$269,0)</f>
        <v>0</v>
      </c>
      <c r="BF269" s="98">
        <f>IF($U$269="snížená",$N$269,0)</f>
        <v>0</v>
      </c>
      <c r="BG269" s="98">
        <f>IF($U$269="zákl. přenesená",$N$269,0)</f>
        <v>0</v>
      </c>
      <c r="BH269" s="98">
        <f>IF($U$269="sníž. přenesená",$N$269,0)</f>
        <v>0</v>
      </c>
      <c r="BI269" s="98">
        <f>IF($U$269="nulová",$N$269,0)</f>
        <v>0</v>
      </c>
      <c r="BJ269" s="23" t="s">
        <v>61</v>
      </c>
      <c r="BK269" s="98">
        <f>ROUND($L$269*$K$269,2)</f>
        <v>0</v>
      </c>
      <c r="BL269" s="23" t="s">
        <v>92</v>
      </c>
      <c r="BM269" s="23" t="s">
        <v>223</v>
      </c>
    </row>
    <row r="270" spans="2:65" s="23" customFormat="1" ht="15.75" customHeight="1" x14ac:dyDescent="0.3">
      <c r="B270" s="24"/>
      <c r="C270" s="135" t="s">
        <v>224</v>
      </c>
      <c r="D270" s="135" t="s">
        <v>88</v>
      </c>
      <c r="E270" s="136" t="s">
        <v>225</v>
      </c>
      <c r="F270" s="137" t="s">
        <v>226</v>
      </c>
      <c r="G270" s="138"/>
      <c r="H270" s="138"/>
      <c r="I270" s="138"/>
      <c r="J270" s="139" t="s">
        <v>134</v>
      </c>
      <c r="K270" s="140">
        <v>1</v>
      </c>
      <c r="L270" s="141">
        <v>0</v>
      </c>
      <c r="M270" s="138"/>
      <c r="N270" s="142">
        <f>ROUND($L$270*$K$270,2)</f>
        <v>0</v>
      </c>
      <c r="O270" s="138"/>
      <c r="P270" s="138"/>
      <c r="Q270" s="138"/>
      <c r="R270" s="29"/>
      <c r="T270" s="143"/>
      <c r="U270" s="144" t="s">
        <v>34</v>
      </c>
      <c r="V270" s="25"/>
      <c r="W270" s="145">
        <f>$V$270*$K$270</f>
        <v>0</v>
      </c>
      <c r="X270" s="145">
        <v>1.6800000000000001E-3</v>
      </c>
      <c r="Y270" s="145">
        <f>$X$270*$K$270</f>
        <v>1.6800000000000001E-3</v>
      </c>
      <c r="Z270" s="145">
        <v>0</v>
      </c>
      <c r="AA270" s="146">
        <f>$Z$270*$K$270</f>
        <v>0</v>
      </c>
      <c r="AR270" s="23" t="s">
        <v>92</v>
      </c>
      <c r="AT270" s="23" t="s">
        <v>88</v>
      </c>
      <c r="AU270" s="23" t="s">
        <v>61</v>
      </c>
      <c r="AY270" s="23" t="s">
        <v>87</v>
      </c>
      <c r="BE270" s="98">
        <f>IF($U$270="základní",$N$270,0)</f>
        <v>0</v>
      </c>
      <c r="BF270" s="98">
        <f>IF($U$270="snížená",$N$270,0)</f>
        <v>0</v>
      </c>
      <c r="BG270" s="98">
        <f>IF($U$270="zákl. přenesená",$N$270,0)</f>
        <v>0</v>
      </c>
      <c r="BH270" s="98">
        <f>IF($U$270="sníž. přenesená",$N$270,0)</f>
        <v>0</v>
      </c>
      <c r="BI270" s="98">
        <f>IF($U$270="nulová",$N$270,0)</f>
        <v>0</v>
      </c>
      <c r="BJ270" s="23" t="s">
        <v>61</v>
      </c>
      <c r="BK270" s="98">
        <f>ROUND($L$270*$K$270,2)</f>
        <v>0</v>
      </c>
      <c r="BL270" s="23" t="s">
        <v>92</v>
      </c>
      <c r="BM270" s="23" t="s">
        <v>227</v>
      </c>
    </row>
    <row r="271" spans="2:65" s="23" customFormat="1" ht="15.75" customHeight="1" x14ac:dyDescent="0.3">
      <c r="B271" s="24"/>
      <c r="C271" s="135" t="s">
        <v>228</v>
      </c>
      <c r="D271" s="135" t="s">
        <v>88</v>
      </c>
      <c r="E271" s="136" t="s">
        <v>229</v>
      </c>
      <c r="F271" s="137" t="s">
        <v>230</v>
      </c>
      <c r="G271" s="138"/>
      <c r="H271" s="138"/>
      <c r="I271" s="138"/>
      <c r="J271" s="139" t="s">
        <v>134</v>
      </c>
      <c r="K271" s="140">
        <v>1</v>
      </c>
      <c r="L271" s="141">
        <v>0</v>
      </c>
      <c r="M271" s="138"/>
      <c r="N271" s="142">
        <f>ROUND($L$271*$K$271,2)</f>
        <v>0</v>
      </c>
      <c r="O271" s="138"/>
      <c r="P271" s="138"/>
      <c r="Q271" s="138"/>
      <c r="R271" s="29"/>
      <c r="T271" s="143"/>
      <c r="U271" s="144" t="s">
        <v>34</v>
      </c>
      <c r="V271" s="25"/>
      <c r="W271" s="145">
        <f>$V$271*$K$271</f>
        <v>0</v>
      </c>
      <c r="X271" s="145">
        <v>3.15E-3</v>
      </c>
      <c r="Y271" s="145">
        <f>$X$271*$K$271</f>
        <v>3.15E-3</v>
      </c>
      <c r="Z271" s="145">
        <v>0</v>
      </c>
      <c r="AA271" s="146">
        <f>$Z$271*$K$271</f>
        <v>0</v>
      </c>
      <c r="AR271" s="23" t="s">
        <v>92</v>
      </c>
      <c r="AT271" s="23" t="s">
        <v>88</v>
      </c>
      <c r="AU271" s="23" t="s">
        <v>61</v>
      </c>
      <c r="AY271" s="23" t="s">
        <v>87</v>
      </c>
      <c r="BE271" s="98">
        <f>IF($U$271="základní",$N$271,0)</f>
        <v>0</v>
      </c>
      <c r="BF271" s="98">
        <f>IF($U$271="snížená",$N$271,0)</f>
        <v>0</v>
      </c>
      <c r="BG271" s="98">
        <f>IF($U$271="zákl. přenesená",$N$271,0)</f>
        <v>0</v>
      </c>
      <c r="BH271" s="98">
        <f>IF($U$271="sníž. přenesená",$N$271,0)</f>
        <v>0</v>
      </c>
      <c r="BI271" s="98">
        <f>IF($U$271="nulová",$N$271,0)</f>
        <v>0</v>
      </c>
      <c r="BJ271" s="23" t="s">
        <v>61</v>
      </c>
      <c r="BK271" s="98">
        <f>ROUND($L$271*$K$271,2)</f>
        <v>0</v>
      </c>
      <c r="BL271" s="23" t="s">
        <v>92</v>
      </c>
      <c r="BM271" s="23" t="s">
        <v>231</v>
      </c>
    </row>
    <row r="272" spans="2:65" s="23" customFormat="1" ht="15.75" customHeight="1" x14ac:dyDescent="0.3">
      <c r="B272" s="24"/>
      <c r="C272" s="135" t="s">
        <v>232</v>
      </c>
      <c r="D272" s="135" t="s">
        <v>88</v>
      </c>
      <c r="E272" s="136" t="s">
        <v>233</v>
      </c>
      <c r="F272" s="137" t="s">
        <v>234</v>
      </c>
      <c r="G272" s="138"/>
      <c r="H272" s="138"/>
      <c r="I272" s="138"/>
      <c r="J272" s="139" t="s">
        <v>134</v>
      </c>
      <c r="K272" s="140">
        <v>1</v>
      </c>
      <c r="L272" s="141">
        <v>0</v>
      </c>
      <c r="M272" s="138"/>
      <c r="N272" s="142">
        <f>ROUND($L$272*$K$272,2)</f>
        <v>0</v>
      </c>
      <c r="O272" s="138"/>
      <c r="P272" s="138"/>
      <c r="Q272" s="138"/>
      <c r="R272" s="29"/>
      <c r="T272" s="143"/>
      <c r="U272" s="144" t="s">
        <v>34</v>
      </c>
      <c r="V272" s="25"/>
      <c r="W272" s="145">
        <f>$V$272*$K$272</f>
        <v>0</v>
      </c>
      <c r="X272" s="145">
        <v>4.3200000000000001E-3</v>
      </c>
      <c r="Y272" s="145">
        <f>$X$272*$K$272</f>
        <v>4.3200000000000001E-3</v>
      </c>
      <c r="Z272" s="145">
        <v>0</v>
      </c>
      <c r="AA272" s="146">
        <f>$Z$272*$K$272</f>
        <v>0</v>
      </c>
      <c r="AR272" s="23" t="s">
        <v>92</v>
      </c>
      <c r="AT272" s="23" t="s">
        <v>88</v>
      </c>
      <c r="AU272" s="23" t="s">
        <v>61</v>
      </c>
      <c r="AY272" s="23" t="s">
        <v>87</v>
      </c>
      <c r="BE272" s="98">
        <f>IF($U$272="základní",$N$272,0)</f>
        <v>0</v>
      </c>
      <c r="BF272" s="98">
        <f>IF($U$272="snížená",$N$272,0)</f>
        <v>0</v>
      </c>
      <c r="BG272" s="98">
        <f>IF($U$272="zákl. přenesená",$N$272,0)</f>
        <v>0</v>
      </c>
      <c r="BH272" s="98">
        <f>IF($U$272="sníž. přenesená",$N$272,0)</f>
        <v>0</v>
      </c>
      <c r="BI272" s="98">
        <f>IF($U$272="nulová",$N$272,0)</f>
        <v>0</v>
      </c>
      <c r="BJ272" s="23" t="s">
        <v>61</v>
      </c>
      <c r="BK272" s="98">
        <f>ROUND($L$272*$K$272,2)</f>
        <v>0</v>
      </c>
      <c r="BL272" s="23" t="s">
        <v>92</v>
      </c>
      <c r="BM272" s="23" t="s">
        <v>235</v>
      </c>
    </row>
    <row r="273" spans="2:65" s="23" customFormat="1" ht="15.75" customHeight="1" x14ac:dyDescent="0.3">
      <c r="B273" s="24"/>
      <c r="C273" s="135" t="s">
        <v>236</v>
      </c>
      <c r="D273" s="135" t="s">
        <v>88</v>
      </c>
      <c r="E273" s="136" t="s">
        <v>237</v>
      </c>
      <c r="F273" s="137" t="s">
        <v>238</v>
      </c>
      <c r="G273" s="138"/>
      <c r="H273" s="138"/>
      <c r="I273" s="138"/>
      <c r="J273" s="139" t="s">
        <v>134</v>
      </c>
      <c r="K273" s="140">
        <v>1</v>
      </c>
      <c r="L273" s="141">
        <v>0</v>
      </c>
      <c r="M273" s="138"/>
      <c r="N273" s="142">
        <f>ROUND($L$273*$K$273,2)</f>
        <v>0</v>
      </c>
      <c r="O273" s="138"/>
      <c r="P273" s="138"/>
      <c r="Q273" s="138"/>
      <c r="R273" s="29"/>
      <c r="T273" s="143"/>
      <c r="U273" s="144" t="s">
        <v>34</v>
      </c>
      <c r="V273" s="25"/>
      <c r="W273" s="145">
        <f>$V$273*$K$273</f>
        <v>0</v>
      </c>
      <c r="X273" s="145">
        <v>6.6699999999999997E-3</v>
      </c>
      <c r="Y273" s="145">
        <f>$X$273*$K$273</f>
        <v>6.6699999999999997E-3</v>
      </c>
      <c r="Z273" s="145">
        <v>0</v>
      </c>
      <c r="AA273" s="146">
        <f>$Z$273*$K$273</f>
        <v>0</v>
      </c>
      <c r="AR273" s="23" t="s">
        <v>92</v>
      </c>
      <c r="AT273" s="23" t="s">
        <v>88</v>
      </c>
      <c r="AU273" s="23" t="s">
        <v>61</v>
      </c>
      <c r="AY273" s="23" t="s">
        <v>87</v>
      </c>
      <c r="BE273" s="98">
        <f>IF($U$273="základní",$N$273,0)</f>
        <v>0</v>
      </c>
      <c r="BF273" s="98">
        <f>IF($U$273="snížená",$N$273,0)</f>
        <v>0</v>
      </c>
      <c r="BG273" s="98">
        <f>IF($U$273="zákl. přenesená",$N$273,0)</f>
        <v>0</v>
      </c>
      <c r="BH273" s="98">
        <f>IF($U$273="sníž. přenesená",$N$273,0)</f>
        <v>0</v>
      </c>
      <c r="BI273" s="98">
        <f>IF($U$273="nulová",$N$273,0)</f>
        <v>0</v>
      </c>
      <c r="BJ273" s="23" t="s">
        <v>61</v>
      </c>
      <c r="BK273" s="98">
        <f>ROUND($L$273*$K$273,2)</f>
        <v>0</v>
      </c>
      <c r="BL273" s="23" t="s">
        <v>92</v>
      </c>
      <c r="BM273" s="23" t="s">
        <v>239</v>
      </c>
    </row>
    <row r="274" spans="2:65" s="23" customFormat="1" ht="15.75" customHeight="1" x14ac:dyDescent="0.3">
      <c r="B274" s="24"/>
      <c r="C274" s="135" t="s">
        <v>240</v>
      </c>
      <c r="D274" s="135" t="s">
        <v>88</v>
      </c>
      <c r="E274" s="136" t="s">
        <v>241</v>
      </c>
      <c r="F274" s="137" t="s">
        <v>242</v>
      </c>
      <c r="G274" s="138"/>
      <c r="H274" s="138"/>
      <c r="I274" s="138"/>
      <c r="J274" s="139" t="s">
        <v>134</v>
      </c>
      <c r="K274" s="140">
        <v>1</v>
      </c>
      <c r="L274" s="141">
        <v>0</v>
      </c>
      <c r="M274" s="138"/>
      <c r="N274" s="142">
        <f>ROUND($L$274*$K$274,2)</f>
        <v>0</v>
      </c>
      <c r="O274" s="138"/>
      <c r="P274" s="138"/>
      <c r="Q274" s="138"/>
      <c r="R274" s="29"/>
      <c r="T274" s="143"/>
      <c r="U274" s="144" t="s">
        <v>34</v>
      </c>
      <c r="V274" s="25"/>
      <c r="W274" s="145">
        <f>$V$274*$K$274</f>
        <v>0</v>
      </c>
      <c r="X274" s="145">
        <v>6.6699999999999997E-3</v>
      </c>
      <c r="Y274" s="145">
        <f>$X$274*$K$274</f>
        <v>6.6699999999999997E-3</v>
      </c>
      <c r="Z274" s="145">
        <v>0</v>
      </c>
      <c r="AA274" s="146">
        <f>$Z$274*$K$274</f>
        <v>0</v>
      </c>
      <c r="AR274" s="23" t="s">
        <v>92</v>
      </c>
      <c r="AT274" s="23" t="s">
        <v>88</v>
      </c>
      <c r="AU274" s="23" t="s">
        <v>61</v>
      </c>
      <c r="AY274" s="23" t="s">
        <v>87</v>
      </c>
      <c r="BE274" s="98">
        <f>IF($U$274="základní",$N$274,0)</f>
        <v>0</v>
      </c>
      <c r="BF274" s="98">
        <f>IF($U$274="snížená",$N$274,0)</f>
        <v>0</v>
      </c>
      <c r="BG274" s="98">
        <f>IF($U$274="zákl. přenesená",$N$274,0)</f>
        <v>0</v>
      </c>
      <c r="BH274" s="98">
        <f>IF($U$274="sníž. přenesená",$N$274,0)</f>
        <v>0</v>
      </c>
      <c r="BI274" s="98">
        <f>IF($U$274="nulová",$N$274,0)</f>
        <v>0</v>
      </c>
      <c r="BJ274" s="23" t="s">
        <v>61</v>
      </c>
      <c r="BK274" s="98">
        <f>ROUND($L$274*$K$274,2)</f>
        <v>0</v>
      </c>
      <c r="BL274" s="23" t="s">
        <v>92</v>
      </c>
      <c r="BM274" s="23" t="s">
        <v>243</v>
      </c>
    </row>
    <row r="275" spans="2:65" s="23" customFormat="1" ht="15.75" customHeight="1" x14ac:dyDescent="0.3">
      <c r="B275" s="24"/>
      <c r="C275" s="135" t="s">
        <v>244</v>
      </c>
      <c r="D275" s="135" t="s">
        <v>88</v>
      </c>
      <c r="E275" s="136" t="s">
        <v>245</v>
      </c>
      <c r="F275" s="137" t="s">
        <v>246</v>
      </c>
      <c r="G275" s="138"/>
      <c r="H275" s="138"/>
      <c r="I275" s="138"/>
      <c r="J275" s="139" t="s">
        <v>134</v>
      </c>
      <c r="K275" s="140">
        <v>2</v>
      </c>
      <c r="L275" s="141">
        <v>0</v>
      </c>
      <c r="M275" s="138"/>
      <c r="N275" s="142">
        <f>ROUND($L$275*$K$275,2)</f>
        <v>0</v>
      </c>
      <c r="O275" s="138"/>
      <c r="P275" s="138"/>
      <c r="Q275" s="138"/>
      <c r="R275" s="29"/>
      <c r="T275" s="143"/>
      <c r="U275" s="144" t="s">
        <v>34</v>
      </c>
      <c r="V275" s="25"/>
      <c r="W275" s="145">
        <f>$V$275*$K$275</f>
        <v>0</v>
      </c>
      <c r="X275" s="145">
        <v>6.6699999999999997E-3</v>
      </c>
      <c r="Y275" s="145">
        <f>$X$275*$K$275</f>
        <v>1.3339999999999999E-2</v>
      </c>
      <c r="Z275" s="145">
        <v>0</v>
      </c>
      <c r="AA275" s="146">
        <f>$Z$275*$K$275</f>
        <v>0</v>
      </c>
      <c r="AR275" s="23" t="s">
        <v>92</v>
      </c>
      <c r="AT275" s="23" t="s">
        <v>88</v>
      </c>
      <c r="AU275" s="23" t="s">
        <v>61</v>
      </c>
      <c r="AY275" s="23" t="s">
        <v>87</v>
      </c>
      <c r="BE275" s="98">
        <f>IF($U$275="základní",$N$275,0)</f>
        <v>0</v>
      </c>
      <c r="BF275" s="98">
        <f>IF($U$275="snížená",$N$275,0)</f>
        <v>0</v>
      </c>
      <c r="BG275" s="98">
        <f>IF($U$275="zákl. přenesená",$N$275,0)</f>
        <v>0</v>
      </c>
      <c r="BH275" s="98">
        <f>IF($U$275="sníž. přenesená",$N$275,0)</f>
        <v>0</v>
      </c>
      <c r="BI275" s="98">
        <f>IF($U$275="nulová",$N$275,0)</f>
        <v>0</v>
      </c>
      <c r="BJ275" s="23" t="s">
        <v>61</v>
      </c>
      <c r="BK275" s="98">
        <f>ROUND($L$275*$K$275,2)</f>
        <v>0</v>
      </c>
      <c r="BL275" s="23" t="s">
        <v>92</v>
      </c>
      <c r="BM275" s="23" t="s">
        <v>247</v>
      </c>
    </row>
    <row r="276" spans="2:65" s="23" customFormat="1" ht="15.75" customHeight="1" x14ac:dyDescent="0.3">
      <c r="B276" s="24"/>
      <c r="C276" s="135" t="s">
        <v>248</v>
      </c>
      <c r="D276" s="135" t="s">
        <v>88</v>
      </c>
      <c r="E276" s="136" t="s">
        <v>249</v>
      </c>
      <c r="F276" s="137" t="s">
        <v>250</v>
      </c>
      <c r="G276" s="138"/>
      <c r="H276" s="138"/>
      <c r="I276" s="138"/>
      <c r="J276" s="139" t="s">
        <v>134</v>
      </c>
      <c r="K276" s="140">
        <v>1</v>
      </c>
      <c r="L276" s="141">
        <v>0</v>
      </c>
      <c r="M276" s="138"/>
      <c r="N276" s="142">
        <f>ROUND($L$276*$K$276,2)</f>
        <v>0</v>
      </c>
      <c r="O276" s="138"/>
      <c r="P276" s="138"/>
      <c r="Q276" s="138"/>
      <c r="R276" s="29"/>
      <c r="T276" s="143"/>
      <c r="U276" s="144" t="s">
        <v>34</v>
      </c>
      <c r="V276" s="25"/>
      <c r="W276" s="145">
        <f>$V$276*$K$276</f>
        <v>0</v>
      </c>
      <c r="X276" s="145">
        <v>6.6699999999999997E-3</v>
      </c>
      <c r="Y276" s="145">
        <f>$X$276*$K$276</f>
        <v>6.6699999999999997E-3</v>
      </c>
      <c r="Z276" s="145">
        <v>0</v>
      </c>
      <c r="AA276" s="146">
        <f>$Z$276*$K$276</f>
        <v>0</v>
      </c>
      <c r="AR276" s="23" t="s">
        <v>92</v>
      </c>
      <c r="AT276" s="23" t="s">
        <v>88</v>
      </c>
      <c r="AU276" s="23" t="s">
        <v>61</v>
      </c>
      <c r="AY276" s="23" t="s">
        <v>87</v>
      </c>
      <c r="BE276" s="98">
        <f>IF($U$276="základní",$N$276,0)</f>
        <v>0</v>
      </c>
      <c r="BF276" s="98">
        <f>IF($U$276="snížená",$N$276,0)</f>
        <v>0</v>
      </c>
      <c r="BG276" s="98">
        <f>IF($U$276="zákl. přenesená",$N$276,0)</f>
        <v>0</v>
      </c>
      <c r="BH276" s="98">
        <f>IF($U$276="sníž. přenesená",$N$276,0)</f>
        <v>0</v>
      </c>
      <c r="BI276" s="98">
        <f>IF($U$276="nulová",$N$276,0)</f>
        <v>0</v>
      </c>
      <c r="BJ276" s="23" t="s">
        <v>61</v>
      </c>
      <c r="BK276" s="98">
        <f>ROUND($L$276*$K$276,2)</f>
        <v>0</v>
      </c>
      <c r="BL276" s="23" t="s">
        <v>92</v>
      </c>
      <c r="BM276" s="23" t="s">
        <v>251</v>
      </c>
    </row>
    <row r="277" spans="2:65" s="23" customFormat="1" ht="15.75" customHeight="1" x14ac:dyDescent="0.3">
      <c r="B277" s="24"/>
      <c r="C277" s="135" t="s">
        <v>252</v>
      </c>
      <c r="D277" s="135" t="s">
        <v>88</v>
      </c>
      <c r="E277" s="136" t="s">
        <v>253</v>
      </c>
      <c r="F277" s="137" t="s">
        <v>254</v>
      </c>
      <c r="G277" s="138"/>
      <c r="H277" s="138"/>
      <c r="I277" s="138"/>
      <c r="J277" s="139" t="s">
        <v>91</v>
      </c>
      <c r="K277" s="140">
        <v>114.5</v>
      </c>
      <c r="L277" s="141">
        <v>0</v>
      </c>
      <c r="M277" s="138"/>
      <c r="N277" s="142">
        <f>ROUND($L$277*$K$277,2)</f>
        <v>0</v>
      </c>
      <c r="O277" s="138"/>
      <c r="P277" s="138"/>
      <c r="Q277" s="138"/>
      <c r="R277" s="29"/>
      <c r="T277" s="143"/>
      <c r="U277" s="144" t="s">
        <v>34</v>
      </c>
      <c r="V277" s="25"/>
      <c r="W277" s="145">
        <f>$V$277*$K$277</f>
        <v>0</v>
      </c>
      <c r="X277" s="145">
        <v>3.5E-4</v>
      </c>
      <c r="Y277" s="145">
        <f>$X$277*$K$277</f>
        <v>4.0075E-2</v>
      </c>
      <c r="Z277" s="145">
        <v>0</v>
      </c>
      <c r="AA277" s="146">
        <f>$Z$277*$K$277</f>
        <v>0</v>
      </c>
      <c r="AR277" s="23" t="s">
        <v>92</v>
      </c>
      <c r="AT277" s="23" t="s">
        <v>88</v>
      </c>
      <c r="AU277" s="23" t="s">
        <v>61</v>
      </c>
      <c r="AY277" s="23" t="s">
        <v>87</v>
      </c>
      <c r="BE277" s="98">
        <f>IF($U$277="základní",$N$277,0)</f>
        <v>0</v>
      </c>
      <c r="BF277" s="98">
        <f>IF($U$277="snížená",$N$277,0)</f>
        <v>0</v>
      </c>
      <c r="BG277" s="98">
        <f>IF($U$277="zákl. přenesená",$N$277,0)</f>
        <v>0</v>
      </c>
      <c r="BH277" s="98">
        <f>IF($U$277="sníž. přenesená",$N$277,0)</f>
        <v>0</v>
      </c>
      <c r="BI277" s="98">
        <f>IF($U$277="nulová",$N$277,0)</f>
        <v>0</v>
      </c>
      <c r="BJ277" s="23" t="s">
        <v>61</v>
      </c>
      <c r="BK277" s="98">
        <f>ROUND($L$277*$K$277,2)</f>
        <v>0</v>
      </c>
      <c r="BL277" s="23" t="s">
        <v>92</v>
      </c>
      <c r="BM277" s="23" t="s">
        <v>255</v>
      </c>
    </row>
    <row r="278" spans="2:65" s="23" customFormat="1" ht="18.75" customHeight="1" x14ac:dyDescent="0.3">
      <c r="B278" s="165"/>
      <c r="C278" s="166"/>
      <c r="D278" s="166"/>
      <c r="E278" s="166"/>
      <c r="F278" s="167" t="s">
        <v>195</v>
      </c>
      <c r="G278" s="168"/>
      <c r="H278" s="168"/>
      <c r="I278" s="168"/>
      <c r="J278" s="166"/>
      <c r="K278" s="166"/>
      <c r="L278" s="166"/>
      <c r="M278" s="166"/>
      <c r="N278" s="166"/>
      <c r="O278" s="166"/>
      <c r="P278" s="166"/>
      <c r="Q278" s="166"/>
      <c r="R278" s="169"/>
      <c r="T278" s="170"/>
      <c r="U278" s="166"/>
      <c r="V278" s="166"/>
      <c r="W278" s="166"/>
      <c r="X278" s="166"/>
      <c r="Y278" s="166"/>
      <c r="Z278" s="166"/>
      <c r="AA278" s="171"/>
      <c r="AT278" s="172" t="s">
        <v>102</v>
      </c>
      <c r="AU278" s="172" t="s">
        <v>61</v>
      </c>
      <c r="AV278" s="172" t="s">
        <v>9</v>
      </c>
      <c r="AW278" s="172" t="s">
        <v>51</v>
      </c>
      <c r="AX278" s="172" t="s">
        <v>86</v>
      </c>
      <c r="AY278" s="172" t="s">
        <v>87</v>
      </c>
    </row>
    <row r="279" spans="2:65" s="23" customFormat="1" ht="18.75" customHeight="1" x14ac:dyDescent="0.3">
      <c r="B279" s="165"/>
      <c r="C279" s="166"/>
      <c r="D279" s="166"/>
      <c r="E279" s="166"/>
      <c r="F279" s="167" t="s">
        <v>114</v>
      </c>
      <c r="G279" s="168"/>
      <c r="H279" s="168"/>
      <c r="I279" s="168"/>
      <c r="J279" s="166"/>
      <c r="K279" s="166"/>
      <c r="L279" s="166"/>
      <c r="M279" s="166"/>
      <c r="N279" s="166"/>
      <c r="O279" s="166"/>
      <c r="P279" s="166"/>
      <c r="Q279" s="166"/>
      <c r="R279" s="169"/>
      <c r="T279" s="170"/>
      <c r="U279" s="166"/>
      <c r="V279" s="166"/>
      <c r="W279" s="166"/>
      <c r="X279" s="166"/>
      <c r="Y279" s="166"/>
      <c r="Z279" s="166"/>
      <c r="AA279" s="171"/>
      <c r="AT279" s="172" t="s">
        <v>102</v>
      </c>
      <c r="AU279" s="172" t="s">
        <v>61</v>
      </c>
      <c r="AV279" s="172" t="s">
        <v>9</v>
      </c>
      <c r="AW279" s="172" t="s">
        <v>51</v>
      </c>
      <c r="AX279" s="172" t="s">
        <v>86</v>
      </c>
      <c r="AY279" s="172" t="s">
        <v>87</v>
      </c>
    </row>
    <row r="280" spans="2:65" s="23" customFormat="1" ht="18.75" customHeight="1" x14ac:dyDescent="0.3">
      <c r="B280" s="147"/>
      <c r="C280" s="148"/>
      <c r="D280" s="148"/>
      <c r="E280" s="148"/>
      <c r="F280" s="149" t="s">
        <v>173</v>
      </c>
      <c r="G280" s="150"/>
      <c r="H280" s="150"/>
      <c r="I280" s="150"/>
      <c r="J280" s="148"/>
      <c r="K280" s="151">
        <v>43.5</v>
      </c>
      <c r="L280" s="148"/>
      <c r="M280" s="148"/>
      <c r="N280" s="148"/>
      <c r="O280" s="148"/>
      <c r="P280" s="148"/>
      <c r="Q280" s="148"/>
      <c r="R280" s="152"/>
      <c r="T280" s="153"/>
      <c r="U280" s="148"/>
      <c r="V280" s="148"/>
      <c r="W280" s="148"/>
      <c r="X280" s="148"/>
      <c r="Y280" s="148"/>
      <c r="Z280" s="148"/>
      <c r="AA280" s="154"/>
      <c r="AT280" s="155" t="s">
        <v>102</v>
      </c>
      <c r="AU280" s="155" t="s">
        <v>61</v>
      </c>
      <c r="AV280" s="155" t="s">
        <v>61</v>
      </c>
      <c r="AW280" s="155" t="s">
        <v>51</v>
      </c>
      <c r="AX280" s="155" t="s">
        <v>86</v>
      </c>
      <c r="AY280" s="155" t="s">
        <v>87</v>
      </c>
    </row>
    <row r="281" spans="2:65" s="23" customFormat="1" ht="18.75" customHeight="1" x14ac:dyDescent="0.3">
      <c r="B281" s="165"/>
      <c r="C281" s="166"/>
      <c r="D281" s="166"/>
      <c r="E281" s="166"/>
      <c r="F281" s="167" t="s">
        <v>118</v>
      </c>
      <c r="G281" s="168"/>
      <c r="H281" s="168"/>
      <c r="I281" s="168"/>
      <c r="J281" s="166"/>
      <c r="K281" s="166"/>
      <c r="L281" s="166"/>
      <c r="M281" s="166"/>
      <c r="N281" s="166"/>
      <c r="O281" s="166"/>
      <c r="P281" s="166"/>
      <c r="Q281" s="166"/>
      <c r="R281" s="169"/>
      <c r="T281" s="170"/>
      <c r="U281" s="166"/>
      <c r="V281" s="166"/>
      <c r="W281" s="166"/>
      <c r="X281" s="166"/>
      <c r="Y281" s="166"/>
      <c r="Z281" s="166"/>
      <c r="AA281" s="171"/>
      <c r="AT281" s="172" t="s">
        <v>102</v>
      </c>
      <c r="AU281" s="172" t="s">
        <v>61</v>
      </c>
      <c r="AV281" s="172" t="s">
        <v>9</v>
      </c>
      <c r="AW281" s="172" t="s">
        <v>51</v>
      </c>
      <c r="AX281" s="172" t="s">
        <v>86</v>
      </c>
      <c r="AY281" s="172" t="s">
        <v>87</v>
      </c>
    </row>
    <row r="282" spans="2:65" s="23" customFormat="1" ht="18.75" customHeight="1" x14ac:dyDescent="0.3">
      <c r="B282" s="147"/>
      <c r="C282" s="148"/>
      <c r="D282" s="148"/>
      <c r="E282" s="148"/>
      <c r="F282" s="149" t="s">
        <v>174</v>
      </c>
      <c r="G282" s="150"/>
      <c r="H282" s="150"/>
      <c r="I282" s="150"/>
      <c r="J282" s="148"/>
      <c r="K282" s="151">
        <v>14</v>
      </c>
      <c r="L282" s="148"/>
      <c r="M282" s="148"/>
      <c r="N282" s="148"/>
      <c r="O282" s="148"/>
      <c r="P282" s="148"/>
      <c r="Q282" s="148"/>
      <c r="R282" s="152"/>
      <c r="T282" s="153"/>
      <c r="U282" s="148"/>
      <c r="V282" s="148"/>
      <c r="W282" s="148"/>
      <c r="X282" s="148"/>
      <c r="Y282" s="148"/>
      <c r="Z282" s="148"/>
      <c r="AA282" s="154"/>
      <c r="AT282" s="155" t="s">
        <v>102</v>
      </c>
      <c r="AU282" s="155" t="s">
        <v>61</v>
      </c>
      <c r="AV282" s="155" t="s">
        <v>61</v>
      </c>
      <c r="AW282" s="155" t="s">
        <v>51</v>
      </c>
      <c r="AX282" s="155" t="s">
        <v>86</v>
      </c>
      <c r="AY282" s="155" t="s">
        <v>87</v>
      </c>
    </row>
    <row r="283" spans="2:65" s="23" customFormat="1" ht="18.75" customHeight="1" x14ac:dyDescent="0.3">
      <c r="B283" s="165"/>
      <c r="C283" s="166"/>
      <c r="D283" s="166"/>
      <c r="E283" s="166"/>
      <c r="F283" s="167" t="s">
        <v>175</v>
      </c>
      <c r="G283" s="168"/>
      <c r="H283" s="168"/>
      <c r="I283" s="168"/>
      <c r="J283" s="166"/>
      <c r="K283" s="166"/>
      <c r="L283" s="166"/>
      <c r="M283" s="166"/>
      <c r="N283" s="166"/>
      <c r="O283" s="166"/>
      <c r="P283" s="166"/>
      <c r="Q283" s="166"/>
      <c r="R283" s="169"/>
      <c r="T283" s="170"/>
      <c r="U283" s="166"/>
      <c r="V283" s="166"/>
      <c r="W283" s="166"/>
      <c r="X283" s="166"/>
      <c r="Y283" s="166"/>
      <c r="Z283" s="166"/>
      <c r="AA283" s="171"/>
      <c r="AT283" s="172" t="s">
        <v>102</v>
      </c>
      <c r="AU283" s="172" t="s">
        <v>61</v>
      </c>
      <c r="AV283" s="172" t="s">
        <v>9</v>
      </c>
      <c r="AW283" s="172" t="s">
        <v>51</v>
      </c>
      <c r="AX283" s="172" t="s">
        <v>86</v>
      </c>
      <c r="AY283" s="172" t="s">
        <v>87</v>
      </c>
    </row>
    <row r="284" spans="2:65" s="23" customFormat="1" ht="18.75" customHeight="1" x14ac:dyDescent="0.3">
      <c r="B284" s="147"/>
      <c r="C284" s="148"/>
      <c r="D284" s="148"/>
      <c r="E284" s="148"/>
      <c r="F284" s="149" t="s">
        <v>176</v>
      </c>
      <c r="G284" s="150"/>
      <c r="H284" s="150"/>
      <c r="I284" s="150"/>
      <c r="J284" s="148"/>
      <c r="K284" s="151">
        <v>7</v>
      </c>
      <c r="L284" s="148"/>
      <c r="M284" s="148"/>
      <c r="N284" s="148"/>
      <c r="O284" s="148"/>
      <c r="P284" s="148"/>
      <c r="Q284" s="148"/>
      <c r="R284" s="152"/>
      <c r="T284" s="153"/>
      <c r="U284" s="148"/>
      <c r="V284" s="148"/>
      <c r="W284" s="148"/>
      <c r="X284" s="148"/>
      <c r="Y284" s="148"/>
      <c r="Z284" s="148"/>
      <c r="AA284" s="154"/>
      <c r="AT284" s="155" t="s">
        <v>102</v>
      </c>
      <c r="AU284" s="155" t="s">
        <v>61</v>
      </c>
      <c r="AV284" s="155" t="s">
        <v>61</v>
      </c>
      <c r="AW284" s="155" t="s">
        <v>51</v>
      </c>
      <c r="AX284" s="155" t="s">
        <v>86</v>
      </c>
      <c r="AY284" s="155" t="s">
        <v>87</v>
      </c>
    </row>
    <row r="285" spans="2:65" s="23" customFormat="1" ht="18.75" customHeight="1" x14ac:dyDescent="0.3">
      <c r="B285" s="147"/>
      <c r="C285" s="148"/>
      <c r="D285" s="148"/>
      <c r="E285" s="148"/>
      <c r="F285" s="149"/>
      <c r="G285" s="150"/>
      <c r="H285" s="150"/>
      <c r="I285" s="150"/>
      <c r="J285" s="148"/>
      <c r="K285" s="151">
        <v>0</v>
      </c>
      <c r="L285" s="148"/>
      <c r="M285" s="148"/>
      <c r="N285" s="148"/>
      <c r="O285" s="148"/>
      <c r="P285" s="148"/>
      <c r="Q285" s="148"/>
      <c r="R285" s="152"/>
      <c r="T285" s="153"/>
      <c r="U285" s="148"/>
      <c r="V285" s="148"/>
      <c r="W285" s="148"/>
      <c r="X285" s="148"/>
      <c r="Y285" s="148"/>
      <c r="Z285" s="148"/>
      <c r="AA285" s="154"/>
      <c r="AT285" s="155" t="s">
        <v>102</v>
      </c>
      <c r="AU285" s="155" t="s">
        <v>61</v>
      </c>
      <c r="AV285" s="155" t="s">
        <v>61</v>
      </c>
      <c r="AW285" s="155" t="s">
        <v>51</v>
      </c>
      <c r="AX285" s="155" t="s">
        <v>86</v>
      </c>
      <c r="AY285" s="155" t="s">
        <v>87</v>
      </c>
    </row>
    <row r="286" spans="2:65" s="23" customFormat="1" ht="18.75" customHeight="1" x14ac:dyDescent="0.3">
      <c r="B286" s="165"/>
      <c r="C286" s="166"/>
      <c r="D286" s="166"/>
      <c r="E286" s="166"/>
      <c r="F286" s="167" t="s">
        <v>196</v>
      </c>
      <c r="G286" s="168"/>
      <c r="H286" s="168"/>
      <c r="I286" s="168"/>
      <c r="J286" s="166"/>
      <c r="K286" s="166"/>
      <c r="L286" s="166"/>
      <c r="M286" s="166"/>
      <c r="N286" s="166"/>
      <c r="O286" s="166"/>
      <c r="P286" s="166"/>
      <c r="Q286" s="166"/>
      <c r="R286" s="169"/>
      <c r="T286" s="170"/>
      <c r="U286" s="166"/>
      <c r="V286" s="166"/>
      <c r="W286" s="166"/>
      <c r="X286" s="166"/>
      <c r="Y286" s="166"/>
      <c r="Z286" s="166"/>
      <c r="AA286" s="171"/>
      <c r="AT286" s="172" t="s">
        <v>102</v>
      </c>
      <c r="AU286" s="172" t="s">
        <v>61</v>
      </c>
      <c r="AV286" s="172" t="s">
        <v>9</v>
      </c>
      <c r="AW286" s="172" t="s">
        <v>51</v>
      </c>
      <c r="AX286" s="172" t="s">
        <v>86</v>
      </c>
      <c r="AY286" s="172" t="s">
        <v>87</v>
      </c>
    </row>
    <row r="287" spans="2:65" s="23" customFormat="1" ht="18.75" customHeight="1" x14ac:dyDescent="0.3">
      <c r="B287" s="165"/>
      <c r="C287" s="166"/>
      <c r="D287" s="166"/>
      <c r="E287" s="166"/>
      <c r="F287" s="167" t="s">
        <v>114</v>
      </c>
      <c r="G287" s="168"/>
      <c r="H287" s="168"/>
      <c r="I287" s="168"/>
      <c r="J287" s="166"/>
      <c r="K287" s="166"/>
      <c r="L287" s="166"/>
      <c r="M287" s="166"/>
      <c r="N287" s="166"/>
      <c r="O287" s="166"/>
      <c r="P287" s="166"/>
      <c r="Q287" s="166"/>
      <c r="R287" s="169"/>
      <c r="T287" s="170"/>
      <c r="U287" s="166"/>
      <c r="V287" s="166"/>
      <c r="W287" s="166"/>
      <c r="X287" s="166"/>
      <c r="Y287" s="166"/>
      <c r="Z287" s="166"/>
      <c r="AA287" s="171"/>
      <c r="AT287" s="172" t="s">
        <v>102</v>
      </c>
      <c r="AU287" s="172" t="s">
        <v>61</v>
      </c>
      <c r="AV287" s="172" t="s">
        <v>9</v>
      </c>
      <c r="AW287" s="172" t="s">
        <v>51</v>
      </c>
      <c r="AX287" s="172" t="s">
        <v>86</v>
      </c>
      <c r="AY287" s="172" t="s">
        <v>87</v>
      </c>
    </row>
    <row r="288" spans="2:65" s="23" customFormat="1" ht="18.75" customHeight="1" x14ac:dyDescent="0.3">
      <c r="B288" s="147"/>
      <c r="C288" s="148"/>
      <c r="D288" s="148"/>
      <c r="E288" s="148"/>
      <c r="F288" s="149" t="s">
        <v>86</v>
      </c>
      <c r="G288" s="150"/>
      <c r="H288" s="150"/>
      <c r="I288" s="150"/>
      <c r="J288" s="148"/>
      <c r="K288" s="151">
        <v>0</v>
      </c>
      <c r="L288" s="148"/>
      <c r="M288" s="148"/>
      <c r="N288" s="148"/>
      <c r="O288" s="148"/>
      <c r="P288" s="148"/>
      <c r="Q288" s="148"/>
      <c r="R288" s="152"/>
      <c r="T288" s="153"/>
      <c r="U288" s="148"/>
      <c r="V288" s="148"/>
      <c r="W288" s="148"/>
      <c r="X288" s="148"/>
      <c r="Y288" s="148"/>
      <c r="Z288" s="148"/>
      <c r="AA288" s="154"/>
      <c r="AT288" s="155" t="s">
        <v>102</v>
      </c>
      <c r="AU288" s="155" t="s">
        <v>61</v>
      </c>
      <c r="AV288" s="155" t="s">
        <v>61</v>
      </c>
      <c r="AW288" s="155" t="s">
        <v>51</v>
      </c>
      <c r="AX288" s="155" t="s">
        <v>86</v>
      </c>
      <c r="AY288" s="155" t="s">
        <v>87</v>
      </c>
    </row>
    <row r="289" spans="2:51" s="23" customFormat="1" ht="18.75" customHeight="1" x14ac:dyDescent="0.3">
      <c r="B289" s="165"/>
      <c r="C289" s="166"/>
      <c r="D289" s="166"/>
      <c r="E289" s="166"/>
      <c r="F289" s="167" t="s">
        <v>118</v>
      </c>
      <c r="G289" s="168"/>
      <c r="H289" s="168"/>
      <c r="I289" s="168"/>
      <c r="J289" s="166"/>
      <c r="K289" s="166"/>
      <c r="L289" s="166"/>
      <c r="M289" s="166"/>
      <c r="N289" s="166"/>
      <c r="O289" s="166"/>
      <c r="P289" s="166"/>
      <c r="Q289" s="166"/>
      <c r="R289" s="169"/>
      <c r="T289" s="170"/>
      <c r="U289" s="166"/>
      <c r="V289" s="166"/>
      <c r="W289" s="166"/>
      <c r="X289" s="166"/>
      <c r="Y289" s="166"/>
      <c r="Z289" s="166"/>
      <c r="AA289" s="171"/>
      <c r="AT289" s="172" t="s">
        <v>102</v>
      </c>
      <c r="AU289" s="172" t="s">
        <v>61</v>
      </c>
      <c r="AV289" s="172" t="s">
        <v>9</v>
      </c>
      <c r="AW289" s="172" t="s">
        <v>51</v>
      </c>
      <c r="AX289" s="172" t="s">
        <v>86</v>
      </c>
      <c r="AY289" s="172" t="s">
        <v>87</v>
      </c>
    </row>
    <row r="290" spans="2:51" s="23" customFormat="1" ht="18.75" customHeight="1" x14ac:dyDescent="0.3">
      <c r="B290" s="147"/>
      <c r="C290" s="148"/>
      <c r="D290" s="148"/>
      <c r="E290" s="148"/>
      <c r="F290" s="149" t="s">
        <v>181</v>
      </c>
      <c r="G290" s="150"/>
      <c r="H290" s="150"/>
      <c r="I290" s="150"/>
      <c r="J290" s="148"/>
      <c r="K290" s="151">
        <v>9</v>
      </c>
      <c r="L290" s="148"/>
      <c r="M290" s="148"/>
      <c r="N290" s="148"/>
      <c r="O290" s="148"/>
      <c r="P290" s="148"/>
      <c r="Q290" s="148"/>
      <c r="R290" s="152"/>
      <c r="T290" s="153"/>
      <c r="U290" s="148"/>
      <c r="V290" s="148"/>
      <c r="W290" s="148"/>
      <c r="X290" s="148"/>
      <c r="Y290" s="148"/>
      <c r="Z290" s="148"/>
      <c r="AA290" s="154"/>
      <c r="AT290" s="155" t="s">
        <v>102</v>
      </c>
      <c r="AU290" s="155" t="s">
        <v>61</v>
      </c>
      <c r="AV290" s="155" t="s">
        <v>61</v>
      </c>
      <c r="AW290" s="155" t="s">
        <v>51</v>
      </c>
      <c r="AX290" s="155" t="s">
        <v>86</v>
      </c>
      <c r="AY290" s="155" t="s">
        <v>87</v>
      </c>
    </row>
    <row r="291" spans="2:51" s="23" customFormat="1" ht="18.75" customHeight="1" x14ac:dyDescent="0.3">
      <c r="B291" s="147"/>
      <c r="C291" s="148"/>
      <c r="D291" s="148"/>
      <c r="E291" s="148"/>
      <c r="F291" s="149"/>
      <c r="G291" s="150"/>
      <c r="H291" s="150"/>
      <c r="I291" s="150"/>
      <c r="J291" s="148"/>
      <c r="K291" s="151">
        <v>0</v>
      </c>
      <c r="L291" s="148"/>
      <c r="M291" s="148"/>
      <c r="N291" s="148"/>
      <c r="O291" s="148"/>
      <c r="P291" s="148"/>
      <c r="Q291" s="148"/>
      <c r="R291" s="152"/>
      <c r="T291" s="153"/>
      <c r="U291" s="148"/>
      <c r="V291" s="148"/>
      <c r="W291" s="148"/>
      <c r="X291" s="148"/>
      <c r="Y291" s="148"/>
      <c r="Z291" s="148"/>
      <c r="AA291" s="154"/>
      <c r="AT291" s="155" t="s">
        <v>102</v>
      </c>
      <c r="AU291" s="155" t="s">
        <v>61</v>
      </c>
      <c r="AV291" s="155" t="s">
        <v>61</v>
      </c>
      <c r="AW291" s="155" t="s">
        <v>51</v>
      </c>
      <c r="AX291" s="155" t="s">
        <v>86</v>
      </c>
      <c r="AY291" s="155" t="s">
        <v>87</v>
      </c>
    </row>
    <row r="292" spans="2:51" s="23" customFormat="1" ht="18.75" customHeight="1" x14ac:dyDescent="0.3">
      <c r="B292" s="165"/>
      <c r="C292" s="166"/>
      <c r="D292" s="166"/>
      <c r="E292" s="166"/>
      <c r="F292" s="167" t="s">
        <v>197</v>
      </c>
      <c r="G292" s="168"/>
      <c r="H292" s="168"/>
      <c r="I292" s="168"/>
      <c r="J292" s="166"/>
      <c r="K292" s="166"/>
      <c r="L292" s="166"/>
      <c r="M292" s="166"/>
      <c r="N292" s="166"/>
      <c r="O292" s="166"/>
      <c r="P292" s="166"/>
      <c r="Q292" s="166"/>
      <c r="R292" s="169"/>
      <c r="T292" s="170"/>
      <c r="U292" s="166"/>
      <c r="V292" s="166"/>
      <c r="W292" s="166"/>
      <c r="X292" s="166"/>
      <c r="Y292" s="166"/>
      <c r="Z292" s="166"/>
      <c r="AA292" s="171"/>
      <c r="AT292" s="172" t="s">
        <v>102</v>
      </c>
      <c r="AU292" s="172" t="s">
        <v>61</v>
      </c>
      <c r="AV292" s="172" t="s">
        <v>9</v>
      </c>
      <c r="AW292" s="172" t="s">
        <v>51</v>
      </c>
      <c r="AX292" s="172" t="s">
        <v>86</v>
      </c>
      <c r="AY292" s="172" t="s">
        <v>87</v>
      </c>
    </row>
    <row r="293" spans="2:51" s="23" customFormat="1" ht="18.75" customHeight="1" x14ac:dyDescent="0.3">
      <c r="B293" s="165"/>
      <c r="C293" s="166"/>
      <c r="D293" s="166"/>
      <c r="E293" s="166"/>
      <c r="F293" s="167" t="s">
        <v>114</v>
      </c>
      <c r="G293" s="168"/>
      <c r="H293" s="168"/>
      <c r="I293" s="168"/>
      <c r="J293" s="166"/>
      <c r="K293" s="166"/>
      <c r="L293" s="166"/>
      <c r="M293" s="166"/>
      <c r="N293" s="166"/>
      <c r="O293" s="166"/>
      <c r="P293" s="166"/>
      <c r="Q293" s="166"/>
      <c r="R293" s="169"/>
      <c r="T293" s="170"/>
      <c r="U293" s="166"/>
      <c r="V293" s="166"/>
      <c r="W293" s="166"/>
      <c r="X293" s="166"/>
      <c r="Y293" s="166"/>
      <c r="Z293" s="166"/>
      <c r="AA293" s="171"/>
      <c r="AT293" s="172" t="s">
        <v>102</v>
      </c>
      <c r="AU293" s="172" t="s">
        <v>61</v>
      </c>
      <c r="AV293" s="172" t="s">
        <v>9</v>
      </c>
      <c r="AW293" s="172" t="s">
        <v>51</v>
      </c>
      <c r="AX293" s="172" t="s">
        <v>86</v>
      </c>
      <c r="AY293" s="172" t="s">
        <v>87</v>
      </c>
    </row>
    <row r="294" spans="2:51" s="23" customFormat="1" ht="18.75" customHeight="1" x14ac:dyDescent="0.3">
      <c r="B294" s="147"/>
      <c r="C294" s="148"/>
      <c r="D294" s="148"/>
      <c r="E294" s="148"/>
      <c r="F294" s="149" t="s">
        <v>185</v>
      </c>
      <c r="G294" s="150"/>
      <c r="H294" s="150"/>
      <c r="I294" s="150"/>
      <c r="J294" s="148"/>
      <c r="K294" s="151">
        <v>12</v>
      </c>
      <c r="L294" s="148"/>
      <c r="M294" s="148"/>
      <c r="N294" s="148"/>
      <c r="O294" s="148"/>
      <c r="P294" s="148"/>
      <c r="Q294" s="148"/>
      <c r="R294" s="152"/>
      <c r="T294" s="153"/>
      <c r="U294" s="148"/>
      <c r="V294" s="148"/>
      <c r="W294" s="148"/>
      <c r="X294" s="148"/>
      <c r="Y294" s="148"/>
      <c r="Z294" s="148"/>
      <c r="AA294" s="154"/>
      <c r="AT294" s="155" t="s">
        <v>102</v>
      </c>
      <c r="AU294" s="155" t="s">
        <v>61</v>
      </c>
      <c r="AV294" s="155" t="s">
        <v>61</v>
      </c>
      <c r="AW294" s="155" t="s">
        <v>51</v>
      </c>
      <c r="AX294" s="155" t="s">
        <v>86</v>
      </c>
      <c r="AY294" s="155" t="s">
        <v>87</v>
      </c>
    </row>
    <row r="295" spans="2:51" s="23" customFormat="1" ht="18.75" customHeight="1" x14ac:dyDescent="0.3">
      <c r="B295" s="165"/>
      <c r="C295" s="166"/>
      <c r="D295" s="166"/>
      <c r="E295" s="166"/>
      <c r="F295" s="167" t="s">
        <v>118</v>
      </c>
      <c r="G295" s="168"/>
      <c r="H295" s="168"/>
      <c r="I295" s="168"/>
      <c r="J295" s="166"/>
      <c r="K295" s="166"/>
      <c r="L295" s="166"/>
      <c r="M295" s="166"/>
      <c r="N295" s="166"/>
      <c r="O295" s="166"/>
      <c r="P295" s="166"/>
      <c r="Q295" s="166"/>
      <c r="R295" s="169"/>
      <c r="T295" s="170"/>
      <c r="U295" s="166"/>
      <c r="V295" s="166"/>
      <c r="W295" s="166"/>
      <c r="X295" s="166"/>
      <c r="Y295" s="166"/>
      <c r="Z295" s="166"/>
      <c r="AA295" s="171"/>
      <c r="AT295" s="172" t="s">
        <v>102</v>
      </c>
      <c r="AU295" s="172" t="s">
        <v>61</v>
      </c>
      <c r="AV295" s="172" t="s">
        <v>9</v>
      </c>
      <c r="AW295" s="172" t="s">
        <v>51</v>
      </c>
      <c r="AX295" s="172" t="s">
        <v>86</v>
      </c>
      <c r="AY295" s="172" t="s">
        <v>87</v>
      </c>
    </row>
    <row r="296" spans="2:51" s="23" customFormat="1" ht="18.75" customHeight="1" x14ac:dyDescent="0.3">
      <c r="B296" s="147"/>
      <c r="C296" s="148"/>
      <c r="D296" s="148"/>
      <c r="E296" s="148"/>
      <c r="F296" s="149" t="s">
        <v>86</v>
      </c>
      <c r="G296" s="150"/>
      <c r="H296" s="150"/>
      <c r="I296" s="150"/>
      <c r="J296" s="148"/>
      <c r="K296" s="151">
        <v>0</v>
      </c>
      <c r="L296" s="148"/>
      <c r="M296" s="148"/>
      <c r="N296" s="148"/>
      <c r="O296" s="148"/>
      <c r="P296" s="148"/>
      <c r="Q296" s="148"/>
      <c r="R296" s="152"/>
      <c r="T296" s="153"/>
      <c r="U296" s="148"/>
      <c r="V296" s="148"/>
      <c r="W296" s="148"/>
      <c r="X296" s="148"/>
      <c r="Y296" s="148"/>
      <c r="Z296" s="148"/>
      <c r="AA296" s="154"/>
      <c r="AT296" s="155" t="s">
        <v>102</v>
      </c>
      <c r="AU296" s="155" t="s">
        <v>61</v>
      </c>
      <c r="AV296" s="155" t="s">
        <v>61</v>
      </c>
      <c r="AW296" s="155" t="s">
        <v>51</v>
      </c>
      <c r="AX296" s="155" t="s">
        <v>86</v>
      </c>
      <c r="AY296" s="155" t="s">
        <v>87</v>
      </c>
    </row>
    <row r="297" spans="2:51" s="23" customFormat="1" ht="18.75" customHeight="1" x14ac:dyDescent="0.3">
      <c r="B297" s="165"/>
      <c r="C297" s="166"/>
      <c r="D297" s="166"/>
      <c r="E297" s="166"/>
      <c r="F297" s="167" t="s">
        <v>175</v>
      </c>
      <c r="G297" s="168"/>
      <c r="H297" s="168"/>
      <c r="I297" s="168"/>
      <c r="J297" s="166"/>
      <c r="K297" s="166"/>
      <c r="L297" s="166"/>
      <c r="M297" s="166"/>
      <c r="N297" s="166"/>
      <c r="O297" s="166"/>
      <c r="P297" s="166"/>
      <c r="Q297" s="166"/>
      <c r="R297" s="169"/>
      <c r="T297" s="170"/>
      <c r="U297" s="166"/>
      <c r="V297" s="166"/>
      <c r="W297" s="166"/>
      <c r="X297" s="166"/>
      <c r="Y297" s="166"/>
      <c r="Z297" s="166"/>
      <c r="AA297" s="171"/>
      <c r="AT297" s="172" t="s">
        <v>102</v>
      </c>
      <c r="AU297" s="172" t="s">
        <v>61</v>
      </c>
      <c r="AV297" s="172" t="s">
        <v>9</v>
      </c>
      <c r="AW297" s="172" t="s">
        <v>51</v>
      </c>
      <c r="AX297" s="172" t="s">
        <v>86</v>
      </c>
      <c r="AY297" s="172" t="s">
        <v>87</v>
      </c>
    </row>
    <row r="298" spans="2:51" s="23" customFormat="1" ht="18.75" customHeight="1" x14ac:dyDescent="0.3">
      <c r="B298" s="147"/>
      <c r="C298" s="148"/>
      <c r="D298" s="148"/>
      <c r="E298" s="148"/>
      <c r="F298" s="149" t="s">
        <v>176</v>
      </c>
      <c r="G298" s="150"/>
      <c r="H298" s="150"/>
      <c r="I298" s="150"/>
      <c r="J298" s="148"/>
      <c r="K298" s="151">
        <v>7</v>
      </c>
      <c r="L298" s="148"/>
      <c r="M298" s="148"/>
      <c r="N298" s="148"/>
      <c r="O298" s="148"/>
      <c r="P298" s="148"/>
      <c r="Q298" s="148"/>
      <c r="R298" s="152"/>
      <c r="T298" s="153"/>
      <c r="U298" s="148"/>
      <c r="V298" s="148"/>
      <c r="W298" s="148"/>
      <c r="X298" s="148"/>
      <c r="Y298" s="148"/>
      <c r="Z298" s="148"/>
      <c r="AA298" s="154"/>
      <c r="AT298" s="155" t="s">
        <v>102</v>
      </c>
      <c r="AU298" s="155" t="s">
        <v>61</v>
      </c>
      <c r="AV298" s="155" t="s">
        <v>61</v>
      </c>
      <c r="AW298" s="155" t="s">
        <v>51</v>
      </c>
      <c r="AX298" s="155" t="s">
        <v>86</v>
      </c>
      <c r="AY298" s="155" t="s">
        <v>87</v>
      </c>
    </row>
    <row r="299" spans="2:51" s="23" customFormat="1" ht="18.75" customHeight="1" x14ac:dyDescent="0.3">
      <c r="B299" s="147"/>
      <c r="C299" s="148"/>
      <c r="D299" s="148"/>
      <c r="E299" s="148"/>
      <c r="F299" s="149"/>
      <c r="G299" s="150"/>
      <c r="H299" s="150"/>
      <c r="I299" s="150"/>
      <c r="J299" s="148"/>
      <c r="K299" s="151">
        <v>0</v>
      </c>
      <c r="L299" s="148"/>
      <c r="M299" s="148"/>
      <c r="N299" s="148"/>
      <c r="O299" s="148"/>
      <c r="P299" s="148"/>
      <c r="Q299" s="148"/>
      <c r="R299" s="152"/>
      <c r="T299" s="153"/>
      <c r="U299" s="148"/>
      <c r="V299" s="148"/>
      <c r="W299" s="148"/>
      <c r="X299" s="148"/>
      <c r="Y299" s="148"/>
      <c r="Z299" s="148"/>
      <c r="AA299" s="154"/>
      <c r="AT299" s="155" t="s">
        <v>102</v>
      </c>
      <c r="AU299" s="155" t="s">
        <v>61</v>
      </c>
      <c r="AV299" s="155" t="s">
        <v>61</v>
      </c>
      <c r="AW299" s="155" t="s">
        <v>51</v>
      </c>
      <c r="AX299" s="155" t="s">
        <v>86</v>
      </c>
      <c r="AY299" s="155" t="s">
        <v>87</v>
      </c>
    </row>
    <row r="300" spans="2:51" s="23" customFormat="1" ht="18.75" customHeight="1" x14ac:dyDescent="0.3">
      <c r="B300" s="165"/>
      <c r="C300" s="166"/>
      <c r="D300" s="166"/>
      <c r="E300" s="166"/>
      <c r="F300" s="167" t="s">
        <v>198</v>
      </c>
      <c r="G300" s="168"/>
      <c r="H300" s="168"/>
      <c r="I300" s="168"/>
      <c r="J300" s="166"/>
      <c r="K300" s="166"/>
      <c r="L300" s="166"/>
      <c r="M300" s="166"/>
      <c r="N300" s="166"/>
      <c r="O300" s="166"/>
      <c r="P300" s="166"/>
      <c r="Q300" s="166"/>
      <c r="R300" s="169"/>
      <c r="T300" s="170"/>
      <c r="U300" s="166"/>
      <c r="V300" s="166"/>
      <c r="W300" s="166"/>
      <c r="X300" s="166"/>
      <c r="Y300" s="166"/>
      <c r="Z300" s="166"/>
      <c r="AA300" s="171"/>
      <c r="AT300" s="172" t="s">
        <v>102</v>
      </c>
      <c r="AU300" s="172" t="s">
        <v>61</v>
      </c>
      <c r="AV300" s="172" t="s">
        <v>9</v>
      </c>
      <c r="AW300" s="172" t="s">
        <v>51</v>
      </c>
      <c r="AX300" s="172" t="s">
        <v>86</v>
      </c>
      <c r="AY300" s="172" t="s">
        <v>87</v>
      </c>
    </row>
    <row r="301" spans="2:51" s="23" customFormat="1" ht="18.75" customHeight="1" x14ac:dyDescent="0.3">
      <c r="B301" s="165"/>
      <c r="C301" s="166"/>
      <c r="D301" s="166"/>
      <c r="E301" s="166"/>
      <c r="F301" s="167" t="s">
        <v>114</v>
      </c>
      <c r="G301" s="168"/>
      <c r="H301" s="168"/>
      <c r="I301" s="168"/>
      <c r="J301" s="166"/>
      <c r="K301" s="166"/>
      <c r="L301" s="166"/>
      <c r="M301" s="166"/>
      <c r="N301" s="166"/>
      <c r="O301" s="166"/>
      <c r="P301" s="166"/>
      <c r="Q301" s="166"/>
      <c r="R301" s="169"/>
      <c r="T301" s="170"/>
      <c r="U301" s="166"/>
      <c r="V301" s="166"/>
      <c r="W301" s="166"/>
      <c r="X301" s="166"/>
      <c r="Y301" s="166"/>
      <c r="Z301" s="166"/>
      <c r="AA301" s="171"/>
      <c r="AT301" s="172" t="s">
        <v>102</v>
      </c>
      <c r="AU301" s="172" t="s">
        <v>61</v>
      </c>
      <c r="AV301" s="172" t="s">
        <v>9</v>
      </c>
      <c r="AW301" s="172" t="s">
        <v>51</v>
      </c>
      <c r="AX301" s="172" t="s">
        <v>86</v>
      </c>
      <c r="AY301" s="172" t="s">
        <v>87</v>
      </c>
    </row>
    <row r="302" spans="2:51" s="23" customFormat="1" ht="18.75" customHeight="1" x14ac:dyDescent="0.3">
      <c r="B302" s="147"/>
      <c r="C302" s="148"/>
      <c r="D302" s="148"/>
      <c r="E302" s="148"/>
      <c r="F302" s="149" t="s">
        <v>190</v>
      </c>
      <c r="G302" s="150"/>
      <c r="H302" s="150"/>
      <c r="I302" s="150"/>
      <c r="J302" s="148"/>
      <c r="K302" s="151">
        <v>22</v>
      </c>
      <c r="L302" s="148"/>
      <c r="M302" s="148"/>
      <c r="N302" s="148"/>
      <c r="O302" s="148"/>
      <c r="P302" s="148"/>
      <c r="Q302" s="148"/>
      <c r="R302" s="152"/>
      <c r="T302" s="153"/>
      <c r="U302" s="148"/>
      <c r="V302" s="148"/>
      <c r="W302" s="148"/>
      <c r="X302" s="148"/>
      <c r="Y302" s="148"/>
      <c r="Z302" s="148"/>
      <c r="AA302" s="154"/>
      <c r="AT302" s="155" t="s">
        <v>102</v>
      </c>
      <c r="AU302" s="155" t="s">
        <v>61</v>
      </c>
      <c r="AV302" s="155" t="s">
        <v>61</v>
      </c>
      <c r="AW302" s="155" t="s">
        <v>51</v>
      </c>
      <c r="AX302" s="155" t="s">
        <v>86</v>
      </c>
      <c r="AY302" s="155" t="s">
        <v>87</v>
      </c>
    </row>
    <row r="303" spans="2:51" s="23" customFormat="1" ht="18.75" customHeight="1" x14ac:dyDescent="0.3">
      <c r="B303" s="165"/>
      <c r="C303" s="166"/>
      <c r="D303" s="166"/>
      <c r="E303" s="166"/>
      <c r="F303" s="167" t="s">
        <v>118</v>
      </c>
      <c r="G303" s="168"/>
      <c r="H303" s="168"/>
      <c r="I303" s="168"/>
      <c r="J303" s="166"/>
      <c r="K303" s="166"/>
      <c r="L303" s="166"/>
      <c r="M303" s="166"/>
      <c r="N303" s="166"/>
      <c r="O303" s="166"/>
      <c r="P303" s="166"/>
      <c r="Q303" s="166"/>
      <c r="R303" s="169"/>
      <c r="T303" s="170"/>
      <c r="U303" s="166"/>
      <c r="V303" s="166"/>
      <c r="W303" s="166"/>
      <c r="X303" s="166"/>
      <c r="Y303" s="166"/>
      <c r="Z303" s="166"/>
      <c r="AA303" s="171"/>
      <c r="AT303" s="172" t="s">
        <v>102</v>
      </c>
      <c r="AU303" s="172" t="s">
        <v>61</v>
      </c>
      <c r="AV303" s="172" t="s">
        <v>9</v>
      </c>
      <c r="AW303" s="172" t="s">
        <v>51</v>
      </c>
      <c r="AX303" s="172" t="s">
        <v>86</v>
      </c>
      <c r="AY303" s="172" t="s">
        <v>87</v>
      </c>
    </row>
    <row r="304" spans="2:51" s="23" customFormat="1" ht="18.75" customHeight="1" x14ac:dyDescent="0.3">
      <c r="B304" s="147"/>
      <c r="C304" s="148"/>
      <c r="D304" s="148"/>
      <c r="E304" s="148"/>
      <c r="F304" s="149" t="s">
        <v>86</v>
      </c>
      <c r="G304" s="150"/>
      <c r="H304" s="150"/>
      <c r="I304" s="150"/>
      <c r="J304" s="148"/>
      <c r="K304" s="151">
        <v>0</v>
      </c>
      <c r="L304" s="148"/>
      <c r="M304" s="148"/>
      <c r="N304" s="148"/>
      <c r="O304" s="148"/>
      <c r="P304" s="148"/>
      <c r="Q304" s="148"/>
      <c r="R304" s="152"/>
      <c r="T304" s="153"/>
      <c r="U304" s="148"/>
      <c r="V304" s="148"/>
      <c r="W304" s="148"/>
      <c r="X304" s="148"/>
      <c r="Y304" s="148"/>
      <c r="Z304" s="148"/>
      <c r="AA304" s="154"/>
      <c r="AT304" s="155" t="s">
        <v>102</v>
      </c>
      <c r="AU304" s="155" t="s">
        <v>61</v>
      </c>
      <c r="AV304" s="155" t="s">
        <v>61</v>
      </c>
      <c r="AW304" s="155" t="s">
        <v>51</v>
      </c>
      <c r="AX304" s="155" t="s">
        <v>86</v>
      </c>
      <c r="AY304" s="155" t="s">
        <v>87</v>
      </c>
    </row>
    <row r="305" spans="2:65" s="23" customFormat="1" ht="18.75" customHeight="1" x14ac:dyDescent="0.3">
      <c r="B305" s="156"/>
      <c r="C305" s="157"/>
      <c r="D305" s="157"/>
      <c r="E305" s="157"/>
      <c r="F305" s="158" t="s">
        <v>104</v>
      </c>
      <c r="G305" s="159"/>
      <c r="H305" s="159"/>
      <c r="I305" s="159"/>
      <c r="J305" s="157"/>
      <c r="K305" s="160">
        <v>114.5</v>
      </c>
      <c r="L305" s="157"/>
      <c r="M305" s="157"/>
      <c r="N305" s="157"/>
      <c r="O305" s="157"/>
      <c r="P305" s="157"/>
      <c r="Q305" s="157"/>
      <c r="R305" s="161"/>
      <c r="T305" s="162"/>
      <c r="U305" s="157"/>
      <c r="V305" s="157"/>
      <c r="W305" s="157"/>
      <c r="X305" s="157"/>
      <c r="Y305" s="157"/>
      <c r="Z305" s="157"/>
      <c r="AA305" s="163"/>
      <c r="AT305" s="164" t="s">
        <v>102</v>
      </c>
      <c r="AU305" s="164" t="s">
        <v>61</v>
      </c>
      <c r="AV305" s="164" t="s">
        <v>105</v>
      </c>
      <c r="AW305" s="164" t="s">
        <v>51</v>
      </c>
      <c r="AX305" s="164" t="s">
        <v>9</v>
      </c>
      <c r="AY305" s="164" t="s">
        <v>87</v>
      </c>
    </row>
    <row r="306" spans="2:65" s="23" customFormat="1" ht="27" customHeight="1" x14ac:dyDescent="0.3">
      <c r="B306" s="24"/>
      <c r="C306" s="135" t="s">
        <v>256</v>
      </c>
      <c r="D306" s="135" t="s">
        <v>88</v>
      </c>
      <c r="E306" s="136" t="s">
        <v>257</v>
      </c>
      <c r="F306" s="137" t="s">
        <v>258</v>
      </c>
      <c r="G306" s="138"/>
      <c r="H306" s="138"/>
      <c r="I306" s="138"/>
      <c r="J306" s="139" t="s">
        <v>91</v>
      </c>
      <c r="K306" s="140">
        <v>114.5</v>
      </c>
      <c r="L306" s="141">
        <v>0</v>
      </c>
      <c r="M306" s="138"/>
      <c r="N306" s="142">
        <f>ROUND($L$306*$K$306,2)</f>
        <v>0</v>
      </c>
      <c r="O306" s="138"/>
      <c r="P306" s="138"/>
      <c r="Q306" s="138"/>
      <c r="R306" s="29"/>
      <c r="T306" s="143"/>
      <c r="U306" s="144" t="s">
        <v>34</v>
      </c>
      <c r="V306" s="25"/>
      <c r="W306" s="145">
        <f>$V$306*$K$306</f>
        <v>0</v>
      </c>
      <c r="X306" s="145">
        <v>1.0000000000000001E-5</v>
      </c>
      <c r="Y306" s="145">
        <f>$X$306*$K$306</f>
        <v>1.1450000000000002E-3</v>
      </c>
      <c r="Z306" s="145">
        <v>0</v>
      </c>
      <c r="AA306" s="146">
        <f>$Z$306*$K$306</f>
        <v>0</v>
      </c>
      <c r="AR306" s="23" t="s">
        <v>92</v>
      </c>
      <c r="AT306" s="23" t="s">
        <v>88</v>
      </c>
      <c r="AU306" s="23" t="s">
        <v>61</v>
      </c>
      <c r="AY306" s="23" t="s">
        <v>87</v>
      </c>
      <c r="BE306" s="98">
        <f>IF($U$306="základní",$N$306,0)</f>
        <v>0</v>
      </c>
      <c r="BF306" s="98">
        <f>IF($U$306="snížená",$N$306,0)</f>
        <v>0</v>
      </c>
      <c r="BG306" s="98">
        <f>IF($U$306="zákl. přenesená",$N$306,0)</f>
        <v>0</v>
      </c>
      <c r="BH306" s="98">
        <f>IF($U$306="sníž. přenesená",$N$306,0)</f>
        <v>0</v>
      </c>
      <c r="BI306" s="98">
        <f>IF($U$306="nulová",$N$306,0)</f>
        <v>0</v>
      </c>
      <c r="BJ306" s="23" t="s">
        <v>61</v>
      </c>
      <c r="BK306" s="98">
        <f>ROUND($L$306*$K$306,2)</f>
        <v>0</v>
      </c>
      <c r="BL306" s="23" t="s">
        <v>92</v>
      </c>
      <c r="BM306" s="23" t="s">
        <v>259</v>
      </c>
    </row>
    <row r="307" spans="2:65" s="23" customFormat="1" ht="18.75" customHeight="1" x14ac:dyDescent="0.3">
      <c r="B307" s="165"/>
      <c r="C307" s="166"/>
      <c r="D307" s="166"/>
      <c r="E307" s="166"/>
      <c r="F307" s="167" t="s">
        <v>195</v>
      </c>
      <c r="G307" s="168"/>
      <c r="H307" s="168"/>
      <c r="I307" s="168"/>
      <c r="J307" s="166"/>
      <c r="K307" s="166"/>
      <c r="L307" s="166"/>
      <c r="M307" s="166"/>
      <c r="N307" s="166"/>
      <c r="O307" s="166"/>
      <c r="P307" s="166"/>
      <c r="Q307" s="166"/>
      <c r="R307" s="169"/>
      <c r="T307" s="170"/>
      <c r="U307" s="166"/>
      <c r="V307" s="166"/>
      <c r="W307" s="166"/>
      <c r="X307" s="166"/>
      <c r="Y307" s="166"/>
      <c r="Z307" s="166"/>
      <c r="AA307" s="171"/>
      <c r="AT307" s="172" t="s">
        <v>102</v>
      </c>
      <c r="AU307" s="172" t="s">
        <v>61</v>
      </c>
      <c r="AV307" s="172" t="s">
        <v>9</v>
      </c>
      <c r="AW307" s="172" t="s">
        <v>51</v>
      </c>
      <c r="AX307" s="172" t="s">
        <v>86</v>
      </c>
      <c r="AY307" s="172" t="s">
        <v>87</v>
      </c>
    </row>
    <row r="308" spans="2:65" s="23" customFormat="1" ht="18.75" customHeight="1" x14ac:dyDescent="0.3">
      <c r="B308" s="165"/>
      <c r="C308" s="166"/>
      <c r="D308" s="166"/>
      <c r="E308" s="166"/>
      <c r="F308" s="167" t="s">
        <v>114</v>
      </c>
      <c r="G308" s="168"/>
      <c r="H308" s="168"/>
      <c r="I308" s="168"/>
      <c r="J308" s="166"/>
      <c r="K308" s="166"/>
      <c r="L308" s="166"/>
      <c r="M308" s="166"/>
      <c r="N308" s="166"/>
      <c r="O308" s="166"/>
      <c r="P308" s="166"/>
      <c r="Q308" s="166"/>
      <c r="R308" s="169"/>
      <c r="T308" s="170"/>
      <c r="U308" s="166"/>
      <c r="V308" s="166"/>
      <c r="W308" s="166"/>
      <c r="X308" s="166"/>
      <c r="Y308" s="166"/>
      <c r="Z308" s="166"/>
      <c r="AA308" s="171"/>
      <c r="AT308" s="172" t="s">
        <v>102</v>
      </c>
      <c r="AU308" s="172" t="s">
        <v>61</v>
      </c>
      <c r="AV308" s="172" t="s">
        <v>9</v>
      </c>
      <c r="AW308" s="172" t="s">
        <v>51</v>
      </c>
      <c r="AX308" s="172" t="s">
        <v>86</v>
      </c>
      <c r="AY308" s="172" t="s">
        <v>87</v>
      </c>
    </row>
    <row r="309" spans="2:65" s="23" customFormat="1" ht="18.75" customHeight="1" x14ac:dyDescent="0.3">
      <c r="B309" s="147"/>
      <c r="C309" s="148"/>
      <c r="D309" s="148"/>
      <c r="E309" s="148"/>
      <c r="F309" s="149" t="s">
        <v>173</v>
      </c>
      <c r="G309" s="150"/>
      <c r="H309" s="150"/>
      <c r="I309" s="150"/>
      <c r="J309" s="148"/>
      <c r="K309" s="151">
        <v>43.5</v>
      </c>
      <c r="L309" s="148"/>
      <c r="M309" s="148"/>
      <c r="N309" s="148"/>
      <c r="O309" s="148"/>
      <c r="P309" s="148"/>
      <c r="Q309" s="148"/>
      <c r="R309" s="152"/>
      <c r="T309" s="153"/>
      <c r="U309" s="148"/>
      <c r="V309" s="148"/>
      <c r="W309" s="148"/>
      <c r="X309" s="148"/>
      <c r="Y309" s="148"/>
      <c r="Z309" s="148"/>
      <c r="AA309" s="154"/>
      <c r="AT309" s="155" t="s">
        <v>102</v>
      </c>
      <c r="AU309" s="155" t="s">
        <v>61</v>
      </c>
      <c r="AV309" s="155" t="s">
        <v>61</v>
      </c>
      <c r="AW309" s="155" t="s">
        <v>51</v>
      </c>
      <c r="AX309" s="155" t="s">
        <v>86</v>
      </c>
      <c r="AY309" s="155" t="s">
        <v>87</v>
      </c>
    </row>
    <row r="310" spans="2:65" s="23" customFormat="1" ht="18.75" customHeight="1" x14ac:dyDescent="0.3">
      <c r="B310" s="165"/>
      <c r="C310" s="166"/>
      <c r="D310" s="166"/>
      <c r="E310" s="166"/>
      <c r="F310" s="167" t="s">
        <v>118</v>
      </c>
      <c r="G310" s="168"/>
      <c r="H310" s="168"/>
      <c r="I310" s="168"/>
      <c r="J310" s="166"/>
      <c r="K310" s="166"/>
      <c r="L310" s="166"/>
      <c r="M310" s="166"/>
      <c r="N310" s="166"/>
      <c r="O310" s="166"/>
      <c r="P310" s="166"/>
      <c r="Q310" s="166"/>
      <c r="R310" s="169"/>
      <c r="T310" s="170"/>
      <c r="U310" s="166"/>
      <c r="V310" s="166"/>
      <c r="W310" s="166"/>
      <c r="X310" s="166"/>
      <c r="Y310" s="166"/>
      <c r="Z310" s="166"/>
      <c r="AA310" s="171"/>
      <c r="AT310" s="172" t="s">
        <v>102</v>
      </c>
      <c r="AU310" s="172" t="s">
        <v>61</v>
      </c>
      <c r="AV310" s="172" t="s">
        <v>9</v>
      </c>
      <c r="AW310" s="172" t="s">
        <v>51</v>
      </c>
      <c r="AX310" s="172" t="s">
        <v>86</v>
      </c>
      <c r="AY310" s="172" t="s">
        <v>87</v>
      </c>
    </row>
    <row r="311" spans="2:65" s="23" customFormat="1" ht="18.75" customHeight="1" x14ac:dyDescent="0.3">
      <c r="B311" s="147"/>
      <c r="C311" s="148"/>
      <c r="D311" s="148"/>
      <c r="E311" s="148"/>
      <c r="F311" s="149" t="s">
        <v>174</v>
      </c>
      <c r="G311" s="150"/>
      <c r="H311" s="150"/>
      <c r="I311" s="150"/>
      <c r="J311" s="148"/>
      <c r="K311" s="151">
        <v>14</v>
      </c>
      <c r="L311" s="148"/>
      <c r="M311" s="148"/>
      <c r="N311" s="148"/>
      <c r="O311" s="148"/>
      <c r="P311" s="148"/>
      <c r="Q311" s="148"/>
      <c r="R311" s="152"/>
      <c r="T311" s="153"/>
      <c r="U311" s="148"/>
      <c r="V311" s="148"/>
      <c r="W311" s="148"/>
      <c r="X311" s="148"/>
      <c r="Y311" s="148"/>
      <c r="Z311" s="148"/>
      <c r="AA311" s="154"/>
      <c r="AT311" s="155" t="s">
        <v>102</v>
      </c>
      <c r="AU311" s="155" t="s">
        <v>61</v>
      </c>
      <c r="AV311" s="155" t="s">
        <v>61</v>
      </c>
      <c r="AW311" s="155" t="s">
        <v>51</v>
      </c>
      <c r="AX311" s="155" t="s">
        <v>86</v>
      </c>
      <c r="AY311" s="155" t="s">
        <v>87</v>
      </c>
    </row>
    <row r="312" spans="2:65" s="23" customFormat="1" ht="18.75" customHeight="1" x14ac:dyDescent="0.3">
      <c r="B312" s="165"/>
      <c r="C312" s="166"/>
      <c r="D312" s="166"/>
      <c r="E312" s="166"/>
      <c r="F312" s="167" t="s">
        <v>175</v>
      </c>
      <c r="G312" s="168"/>
      <c r="H312" s="168"/>
      <c r="I312" s="168"/>
      <c r="J312" s="166"/>
      <c r="K312" s="166"/>
      <c r="L312" s="166"/>
      <c r="M312" s="166"/>
      <c r="N312" s="166"/>
      <c r="O312" s="166"/>
      <c r="P312" s="166"/>
      <c r="Q312" s="166"/>
      <c r="R312" s="169"/>
      <c r="T312" s="170"/>
      <c r="U312" s="166"/>
      <c r="V312" s="166"/>
      <c r="W312" s="166"/>
      <c r="X312" s="166"/>
      <c r="Y312" s="166"/>
      <c r="Z312" s="166"/>
      <c r="AA312" s="171"/>
      <c r="AT312" s="172" t="s">
        <v>102</v>
      </c>
      <c r="AU312" s="172" t="s">
        <v>61</v>
      </c>
      <c r="AV312" s="172" t="s">
        <v>9</v>
      </c>
      <c r="AW312" s="172" t="s">
        <v>51</v>
      </c>
      <c r="AX312" s="172" t="s">
        <v>86</v>
      </c>
      <c r="AY312" s="172" t="s">
        <v>87</v>
      </c>
    </row>
    <row r="313" spans="2:65" s="23" customFormat="1" ht="18.75" customHeight="1" x14ac:dyDescent="0.3">
      <c r="B313" s="147"/>
      <c r="C313" s="148"/>
      <c r="D313" s="148"/>
      <c r="E313" s="148"/>
      <c r="F313" s="149" t="s">
        <v>176</v>
      </c>
      <c r="G313" s="150"/>
      <c r="H313" s="150"/>
      <c r="I313" s="150"/>
      <c r="J313" s="148"/>
      <c r="K313" s="151">
        <v>7</v>
      </c>
      <c r="L313" s="148"/>
      <c r="M313" s="148"/>
      <c r="N313" s="148"/>
      <c r="O313" s="148"/>
      <c r="P313" s="148"/>
      <c r="Q313" s="148"/>
      <c r="R313" s="152"/>
      <c r="T313" s="153"/>
      <c r="U313" s="148"/>
      <c r="V313" s="148"/>
      <c r="W313" s="148"/>
      <c r="X313" s="148"/>
      <c r="Y313" s="148"/>
      <c r="Z313" s="148"/>
      <c r="AA313" s="154"/>
      <c r="AT313" s="155" t="s">
        <v>102</v>
      </c>
      <c r="AU313" s="155" t="s">
        <v>61</v>
      </c>
      <c r="AV313" s="155" t="s">
        <v>61</v>
      </c>
      <c r="AW313" s="155" t="s">
        <v>51</v>
      </c>
      <c r="AX313" s="155" t="s">
        <v>86</v>
      </c>
      <c r="AY313" s="155" t="s">
        <v>87</v>
      </c>
    </row>
    <row r="314" spans="2:65" s="23" customFormat="1" ht="18.75" customHeight="1" x14ac:dyDescent="0.3">
      <c r="B314" s="147"/>
      <c r="C314" s="148"/>
      <c r="D314" s="148"/>
      <c r="E314" s="148"/>
      <c r="F314" s="149"/>
      <c r="G314" s="150"/>
      <c r="H314" s="150"/>
      <c r="I314" s="150"/>
      <c r="J314" s="148"/>
      <c r="K314" s="151">
        <v>0</v>
      </c>
      <c r="L314" s="148"/>
      <c r="M314" s="148"/>
      <c r="N314" s="148"/>
      <c r="O314" s="148"/>
      <c r="P314" s="148"/>
      <c r="Q314" s="148"/>
      <c r="R314" s="152"/>
      <c r="T314" s="153"/>
      <c r="U314" s="148"/>
      <c r="V314" s="148"/>
      <c r="W314" s="148"/>
      <c r="X314" s="148"/>
      <c r="Y314" s="148"/>
      <c r="Z314" s="148"/>
      <c r="AA314" s="154"/>
      <c r="AT314" s="155" t="s">
        <v>102</v>
      </c>
      <c r="AU314" s="155" t="s">
        <v>61</v>
      </c>
      <c r="AV314" s="155" t="s">
        <v>61</v>
      </c>
      <c r="AW314" s="155" t="s">
        <v>51</v>
      </c>
      <c r="AX314" s="155" t="s">
        <v>86</v>
      </c>
      <c r="AY314" s="155" t="s">
        <v>87</v>
      </c>
    </row>
    <row r="315" spans="2:65" s="23" customFormat="1" ht="18.75" customHeight="1" x14ac:dyDescent="0.3">
      <c r="B315" s="165"/>
      <c r="C315" s="166"/>
      <c r="D315" s="166"/>
      <c r="E315" s="166"/>
      <c r="F315" s="167" t="s">
        <v>196</v>
      </c>
      <c r="G315" s="168"/>
      <c r="H315" s="168"/>
      <c r="I315" s="168"/>
      <c r="J315" s="166"/>
      <c r="K315" s="166"/>
      <c r="L315" s="166"/>
      <c r="M315" s="166"/>
      <c r="N315" s="166"/>
      <c r="O315" s="166"/>
      <c r="P315" s="166"/>
      <c r="Q315" s="166"/>
      <c r="R315" s="169"/>
      <c r="T315" s="170"/>
      <c r="U315" s="166"/>
      <c r="V315" s="166"/>
      <c r="W315" s="166"/>
      <c r="X315" s="166"/>
      <c r="Y315" s="166"/>
      <c r="Z315" s="166"/>
      <c r="AA315" s="171"/>
      <c r="AT315" s="172" t="s">
        <v>102</v>
      </c>
      <c r="AU315" s="172" t="s">
        <v>61</v>
      </c>
      <c r="AV315" s="172" t="s">
        <v>9</v>
      </c>
      <c r="AW315" s="172" t="s">
        <v>51</v>
      </c>
      <c r="AX315" s="172" t="s">
        <v>86</v>
      </c>
      <c r="AY315" s="172" t="s">
        <v>87</v>
      </c>
    </row>
    <row r="316" spans="2:65" s="23" customFormat="1" ht="18.75" customHeight="1" x14ac:dyDescent="0.3">
      <c r="B316" s="165"/>
      <c r="C316" s="166"/>
      <c r="D316" s="166"/>
      <c r="E316" s="166"/>
      <c r="F316" s="167" t="s">
        <v>114</v>
      </c>
      <c r="G316" s="168"/>
      <c r="H316" s="168"/>
      <c r="I316" s="168"/>
      <c r="J316" s="166"/>
      <c r="K316" s="166"/>
      <c r="L316" s="166"/>
      <c r="M316" s="166"/>
      <c r="N316" s="166"/>
      <c r="O316" s="166"/>
      <c r="P316" s="166"/>
      <c r="Q316" s="166"/>
      <c r="R316" s="169"/>
      <c r="T316" s="170"/>
      <c r="U316" s="166"/>
      <c r="V316" s="166"/>
      <c r="W316" s="166"/>
      <c r="X316" s="166"/>
      <c r="Y316" s="166"/>
      <c r="Z316" s="166"/>
      <c r="AA316" s="171"/>
      <c r="AT316" s="172" t="s">
        <v>102</v>
      </c>
      <c r="AU316" s="172" t="s">
        <v>61</v>
      </c>
      <c r="AV316" s="172" t="s">
        <v>9</v>
      </c>
      <c r="AW316" s="172" t="s">
        <v>51</v>
      </c>
      <c r="AX316" s="172" t="s">
        <v>86</v>
      </c>
      <c r="AY316" s="172" t="s">
        <v>87</v>
      </c>
    </row>
    <row r="317" spans="2:65" s="23" customFormat="1" ht="18.75" customHeight="1" x14ac:dyDescent="0.3">
      <c r="B317" s="147"/>
      <c r="C317" s="148"/>
      <c r="D317" s="148"/>
      <c r="E317" s="148"/>
      <c r="F317" s="149" t="s">
        <v>86</v>
      </c>
      <c r="G317" s="150"/>
      <c r="H317" s="150"/>
      <c r="I317" s="150"/>
      <c r="J317" s="148"/>
      <c r="K317" s="151">
        <v>0</v>
      </c>
      <c r="L317" s="148"/>
      <c r="M317" s="148"/>
      <c r="N317" s="148"/>
      <c r="O317" s="148"/>
      <c r="P317" s="148"/>
      <c r="Q317" s="148"/>
      <c r="R317" s="152"/>
      <c r="T317" s="153"/>
      <c r="U317" s="148"/>
      <c r="V317" s="148"/>
      <c r="W317" s="148"/>
      <c r="X317" s="148"/>
      <c r="Y317" s="148"/>
      <c r="Z317" s="148"/>
      <c r="AA317" s="154"/>
      <c r="AT317" s="155" t="s">
        <v>102</v>
      </c>
      <c r="AU317" s="155" t="s">
        <v>61</v>
      </c>
      <c r="AV317" s="155" t="s">
        <v>61</v>
      </c>
      <c r="AW317" s="155" t="s">
        <v>51</v>
      </c>
      <c r="AX317" s="155" t="s">
        <v>86</v>
      </c>
      <c r="AY317" s="155" t="s">
        <v>87</v>
      </c>
    </row>
    <row r="318" spans="2:65" s="23" customFormat="1" ht="18.75" customHeight="1" x14ac:dyDescent="0.3">
      <c r="B318" s="165"/>
      <c r="C318" s="166"/>
      <c r="D318" s="166"/>
      <c r="E318" s="166"/>
      <c r="F318" s="167" t="s">
        <v>118</v>
      </c>
      <c r="G318" s="168"/>
      <c r="H318" s="168"/>
      <c r="I318" s="168"/>
      <c r="J318" s="166"/>
      <c r="K318" s="166"/>
      <c r="L318" s="166"/>
      <c r="M318" s="166"/>
      <c r="N318" s="166"/>
      <c r="O318" s="166"/>
      <c r="P318" s="166"/>
      <c r="Q318" s="166"/>
      <c r="R318" s="169"/>
      <c r="T318" s="170"/>
      <c r="U318" s="166"/>
      <c r="V318" s="166"/>
      <c r="W318" s="166"/>
      <c r="X318" s="166"/>
      <c r="Y318" s="166"/>
      <c r="Z318" s="166"/>
      <c r="AA318" s="171"/>
      <c r="AT318" s="172" t="s">
        <v>102</v>
      </c>
      <c r="AU318" s="172" t="s">
        <v>61</v>
      </c>
      <c r="AV318" s="172" t="s">
        <v>9</v>
      </c>
      <c r="AW318" s="172" t="s">
        <v>51</v>
      </c>
      <c r="AX318" s="172" t="s">
        <v>86</v>
      </c>
      <c r="AY318" s="172" t="s">
        <v>87</v>
      </c>
    </row>
    <row r="319" spans="2:65" s="23" customFormat="1" ht="18.75" customHeight="1" x14ac:dyDescent="0.3">
      <c r="B319" s="147"/>
      <c r="C319" s="148"/>
      <c r="D319" s="148"/>
      <c r="E319" s="148"/>
      <c r="F319" s="149" t="s">
        <v>181</v>
      </c>
      <c r="G319" s="150"/>
      <c r="H319" s="150"/>
      <c r="I319" s="150"/>
      <c r="J319" s="148"/>
      <c r="K319" s="151">
        <v>9</v>
      </c>
      <c r="L319" s="148"/>
      <c r="M319" s="148"/>
      <c r="N319" s="148"/>
      <c r="O319" s="148"/>
      <c r="P319" s="148"/>
      <c r="Q319" s="148"/>
      <c r="R319" s="152"/>
      <c r="T319" s="153"/>
      <c r="U319" s="148"/>
      <c r="V319" s="148"/>
      <c r="W319" s="148"/>
      <c r="X319" s="148"/>
      <c r="Y319" s="148"/>
      <c r="Z319" s="148"/>
      <c r="AA319" s="154"/>
      <c r="AT319" s="155" t="s">
        <v>102</v>
      </c>
      <c r="AU319" s="155" t="s">
        <v>61</v>
      </c>
      <c r="AV319" s="155" t="s">
        <v>61</v>
      </c>
      <c r="AW319" s="155" t="s">
        <v>51</v>
      </c>
      <c r="AX319" s="155" t="s">
        <v>86</v>
      </c>
      <c r="AY319" s="155" t="s">
        <v>87</v>
      </c>
    </row>
    <row r="320" spans="2:65" s="23" customFormat="1" ht="18.75" customHeight="1" x14ac:dyDescent="0.3">
      <c r="B320" s="147"/>
      <c r="C320" s="148"/>
      <c r="D320" s="148"/>
      <c r="E320" s="148"/>
      <c r="F320" s="149"/>
      <c r="G320" s="150"/>
      <c r="H320" s="150"/>
      <c r="I320" s="150"/>
      <c r="J320" s="148"/>
      <c r="K320" s="151">
        <v>0</v>
      </c>
      <c r="L320" s="148"/>
      <c r="M320" s="148"/>
      <c r="N320" s="148"/>
      <c r="O320" s="148"/>
      <c r="P320" s="148"/>
      <c r="Q320" s="148"/>
      <c r="R320" s="152"/>
      <c r="T320" s="153"/>
      <c r="U320" s="148"/>
      <c r="V320" s="148"/>
      <c r="W320" s="148"/>
      <c r="X320" s="148"/>
      <c r="Y320" s="148"/>
      <c r="Z320" s="148"/>
      <c r="AA320" s="154"/>
      <c r="AT320" s="155" t="s">
        <v>102</v>
      </c>
      <c r="AU320" s="155" t="s">
        <v>61</v>
      </c>
      <c r="AV320" s="155" t="s">
        <v>61</v>
      </c>
      <c r="AW320" s="155" t="s">
        <v>51</v>
      </c>
      <c r="AX320" s="155" t="s">
        <v>86</v>
      </c>
      <c r="AY320" s="155" t="s">
        <v>87</v>
      </c>
    </row>
    <row r="321" spans="2:65" s="23" customFormat="1" ht="18.75" customHeight="1" x14ac:dyDescent="0.3">
      <c r="B321" s="165"/>
      <c r="C321" s="166"/>
      <c r="D321" s="166"/>
      <c r="E321" s="166"/>
      <c r="F321" s="167" t="s">
        <v>197</v>
      </c>
      <c r="G321" s="168"/>
      <c r="H321" s="168"/>
      <c r="I321" s="168"/>
      <c r="J321" s="166"/>
      <c r="K321" s="166"/>
      <c r="L321" s="166"/>
      <c r="M321" s="166"/>
      <c r="N321" s="166"/>
      <c r="O321" s="166"/>
      <c r="P321" s="166"/>
      <c r="Q321" s="166"/>
      <c r="R321" s="169"/>
      <c r="T321" s="170"/>
      <c r="U321" s="166"/>
      <c r="V321" s="166"/>
      <c r="W321" s="166"/>
      <c r="X321" s="166"/>
      <c r="Y321" s="166"/>
      <c r="Z321" s="166"/>
      <c r="AA321" s="171"/>
      <c r="AT321" s="172" t="s">
        <v>102</v>
      </c>
      <c r="AU321" s="172" t="s">
        <v>61</v>
      </c>
      <c r="AV321" s="172" t="s">
        <v>9</v>
      </c>
      <c r="AW321" s="172" t="s">
        <v>51</v>
      </c>
      <c r="AX321" s="172" t="s">
        <v>86</v>
      </c>
      <c r="AY321" s="172" t="s">
        <v>87</v>
      </c>
    </row>
    <row r="322" spans="2:65" s="23" customFormat="1" ht="18.75" customHeight="1" x14ac:dyDescent="0.3">
      <c r="B322" s="165"/>
      <c r="C322" s="166"/>
      <c r="D322" s="166"/>
      <c r="E322" s="166"/>
      <c r="F322" s="167" t="s">
        <v>114</v>
      </c>
      <c r="G322" s="168"/>
      <c r="H322" s="168"/>
      <c r="I322" s="168"/>
      <c r="J322" s="166"/>
      <c r="K322" s="166"/>
      <c r="L322" s="166"/>
      <c r="M322" s="166"/>
      <c r="N322" s="166"/>
      <c r="O322" s="166"/>
      <c r="P322" s="166"/>
      <c r="Q322" s="166"/>
      <c r="R322" s="169"/>
      <c r="T322" s="170"/>
      <c r="U322" s="166"/>
      <c r="V322" s="166"/>
      <c r="W322" s="166"/>
      <c r="X322" s="166"/>
      <c r="Y322" s="166"/>
      <c r="Z322" s="166"/>
      <c r="AA322" s="171"/>
      <c r="AT322" s="172" t="s">
        <v>102</v>
      </c>
      <c r="AU322" s="172" t="s">
        <v>61</v>
      </c>
      <c r="AV322" s="172" t="s">
        <v>9</v>
      </c>
      <c r="AW322" s="172" t="s">
        <v>51</v>
      </c>
      <c r="AX322" s="172" t="s">
        <v>86</v>
      </c>
      <c r="AY322" s="172" t="s">
        <v>87</v>
      </c>
    </row>
    <row r="323" spans="2:65" s="23" customFormat="1" ht="18.75" customHeight="1" x14ac:dyDescent="0.3">
      <c r="B323" s="147"/>
      <c r="C323" s="148"/>
      <c r="D323" s="148"/>
      <c r="E323" s="148"/>
      <c r="F323" s="149" t="s">
        <v>185</v>
      </c>
      <c r="G323" s="150"/>
      <c r="H323" s="150"/>
      <c r="I323" s="150"/>
      <c r="J323" s="148"/>
      <c r="K323" s="151">
        <v>12</v>
      </c>
      <c r="L323" s="148"/>
      <c r="M323" s="148"/>
      <c r="N323" s="148"/>
      <c r="O323" s="148"/>
      <c r="P323" s="148"/>
      <c r="Q323" s="148"/>
      <c r="R323" s="152"/>
      <c r="T323" s="153"/>
      <c r="U323" s="148"/>
      <c r="V323" s="148"/>
      <c r="W323" s="148"/>
      <c r="X323" s="148"/>
      <c r="Y323" s="148"/>
      <c r="Z323" s="148"/>
      <c r="AA323" s="154"/>
      <c r="AT323" s="155" t="s">
        <v>102</v>
      </c>
      <c r="AU323" s="155" t="s">
        <v>61</v>
      </c>
      <c r="AV323" s="155" t="s">
        <v>61</v>
      </c>
      <c r="AW323" s="155" t="s">
        <v>51</v>
      </c>
      <c r="AX323" s="155" t="s">
        <v>86</v>
      </c>
      <c r="AY323" s="155" t="s">
        <v>87</v>
      </c>
    </row>
    <row r="324" spans="2:65" s="23" customFormat="1" ht="18.75" customHeight="1" x14ac:dyDescent="0.3">
      <c r="B324" s="165"/>
      <c r="C324" s="166"/>
      <c r="D324" s="166"/>
      <c r="E324" s="166"/>
      <c r="F324" s="167" t="s">
        <v>118</v>
      </c>
      <c r="G324" s="168"/>
      <c r="H324" s="168"/>
      <c r="I324" s="168"/>
      <c r="J324" s="166"/>
      <c r="K324" s="166"/>
      <c r="L324" s="166"/>
      <c r="M324" s="166"/>
      <c r="N324" s="166"/>
      <c r="O324" s="166"/>
      <c r="P324" s="166"/>
      <c r="Q324" s="166"/>
      <c r="R324" s="169"/>
      <c r="T324" s="170"/>
      <c r="U324" s="166"/>
      <c r="V324" s="166"/>
      <c r="W324" s="166"/>
      <c r="X324" s="166"/>
      <c r="Y324" s="166"/>
      <c r="Z324" s="166"/>
      <c r="AA324" s="171"/>
      <c r="AT324" s="172" t="s">
        <v>102</v>
      </c>
      <c r="AU324" s="172" t="s">
        <v>61</v>
      </c>
      <c r="AV324" s="172" t="s">
        <v>9</v>
      </c>
      <c r="AW324" s="172" t="s">
        <v>51</v>
      </c>
      <c r="AX324" s="172" t="s">
        <v>86</v>
      </c>
      <c r="AY324" s="172" t="s">
        <v>87</v>
      </c>
    </row>
    <row r="325" spans="2:65" s="23" customFormat="1" ht="18.75" customHeight="1" x14ac:dyDescent="0.3">
      <c r="B325" s="147"/>
      <c r="C325" s="148"/>
      <c r="D325" s="148"/>
      <c r="E325" s="148"/>
      <c r="F325" s="149" t="s">
        <v>86</v>
      </c>
      <c r="G325" s="150"/>
      <c r="H325" s="150"/>
      <c r="I325" s="150"/>
      <c r="J325" s="148"/>
      <c r="K325" s="151">
        <v>0</v>
      </c>
      <c r="L325" s="148"/>
      <c r="M325" s="148"/>
      <c r="N325" s="148"/>
      <c r="O325" s="148"/>
      <c r="P325" s="148"/>
      <c r="Q325" s="148"/>
      <c r="R325" s="152"/>
      <c r="T325" s="153"/>
      <c r="U325" s="148"/>
      <c r="V325" s="148"/>
      <c r="W325" s="148"/>
      <c r="X325" s="148"/>
      <c r="Y325" s="148"/>
      <c r="Z325" s="148"/>
      <c r="AA325" s="154"/>
      <c r="AT325" s="155" t="s">
        <v>102</v>
      </c>
      <c r="AU325" s="155" t="s">
        <v>61</v>
      </c>
      <c r="AV325" s="155" t="s">
        <v>61</v>
      </c>
      <c r="AW325" s="155" t="s">
        <v>51</v>
      </c>
      <c r="AX325" s="155" t="s">
        <v>86</v>
      </c>
      <c r="AY325" s="155" t="s">
        <v>87</v>
      </c>
    </row>
    <row r="326" spans="2:65" s="23" customFormat="1" ht="18.75" customHeight="1" x14ac:dyDescent="0.3">
      <c r="B326" s="165"/>
      <c r="C326" s="166"/>
      <c r="D326" s="166"/>
      <c r="E326" s="166"/>
      <c r="F326" s="167" t="s">
        <v>175</v>
      </c>
      <c r="G326" s="168"/>
      <c r="H326" s="168"/>
      <c r="I326" s="168"/>
      <c r="J326" s="166"/>
      <c r="K326" s="166"/>
      <c r="L326" s="166"/>
      <c r="M326" s="166"/>
      <c r="N326" s="166"/>
      <c r="O326" s="166"/>
      <c r="P326" s="166"/>
      <c r="Q326" s="166"/>
      <c r="R326" s="169"/>
      <c r="T326" s="170"/>
      <c r="U326" s="166"/>
      <c r="V326" s="166"/>
      <c r="W326" s="166"/>
      <c r="X326" s="166"/>
      <c r="Y326" s="166"/>
      <c r="Z326" s="166"/>
      <c r="AA326" s="171"/>
      <c r="AT326" s="172" t="s">
        <v>102</v>
      </c>
      <c r="AU326" s="172" t="s">
        <v>61</v>
      </c>
      <c r="AV326" s="172" t="s">
        <v>9</v>
      </c>
      <c r="AW326" s="172" t="s">
        <v>51</v>
      </c>
      <c r="AX326" s="172" t="s">
        <v>86</v>
      </c>
      <c r="AY326" s="172" t="s">
        <v>87</v>
      </c>
    </row>
    <row r="327" spans="2:65" s="23" customFormat="1" ht="18.75" customHeight="1" x14ac:dyDescent="0.3">
      <c r="B327" s="147"/>
      <c r="C327" s="148"/>
      <c r="D327" s="148"/>
      <c r="E327" s="148"/>
      <c r="F327" s="149" t="s">
        <v>176</v>
      </c>
      <c r="G327" s="150"/>
      <c r="H327" s="150"/>
      <c r="I327" s="150"/>
      <c r="J327" s="148"/>
      <c r="K327" s="151">
        <v>7</v>
      </c>
      <c r="L327" s="148"/>
      <c r="M327" s="148"/>
      <c r="N327" s="148"/>
      <c r="O327" s="148"/>
      <c r="P327" s="148"/>
      <c r="Q327" s="148"/>
      <c r="R327" s="152"/>
      <c r="T327" s="153"/>
      <c r="U327" s="148"/>
      <c r="V327" s="148"/>
      <c r="W327" s="148"/>
      <c r="X327" s="148"/>
      <c r="Y327" s="148"/>
      <c r="Z327" s="148"/>
      <c r="AA327" s="154"/>
      <c r="AT327" s="155" t="s">
        <v>102</v>
      </c>
      <c r="AU327" s="155" t="s">
        <v>61</v>
      </c>
      <c r="AV327" s="155" t="s">
        <v>61</v>
      </c>
      <c r="AW327" s="155" t="s">
        <v>51</v>
      </c>
      <c r="AX327" s="155" t="s">
        <v>86</v>
      </c>
      <c r="AY327" s="155" t="s">
        <v>87</v>
      </c>
    </row>
    <row r="328" spans="2:65" s="23" customFormat="1" ht="18.75" customHeight="1" x14ac:dyDescent="0.3">
      <c r="B328" s="147"/>
      <c r="C328" s="148"/>
      <c r="D328" s="148"/>
      <c r="E328" s="148"/>
      <c r="F328" s="149"/>
      <c r="G328" s="150"/>
      <c r="H328" s="150"/>
      <c r="I328" s="150"/>
      <c r="J328" s="148"/>
      <c r="K328" s="151">
        <v>0</v>
      </c>
      <c r="L328" s="148"/>
      <c r="M328" s="148"/>
      <c r="N328" s="148"/>
      <c r="O328" s="148"/>
      <c r="P328" s="148"/>
      <c r="Q328" s="148"/>
      <c r="R328" s="152"/>
      <c r="T328" s="153"/>
      <c r="U328" s="148"/>
      <c r="V328" s="148"/>
      <c r="W328" s="148"/>
      <c r="X328" s="148"/>
      <c r="Y328" s="148"/>
      <c r="Z328" s="148"/>
      <c r="AA328" s="154"/>
      <c r="AT328" s="155" t="s">
        <v>102</v>
      </c>
      <c r="AU328" s="155" t="s">
        <v>61</v>
      </c>
      <c r="AV328" s="155" t="s">
        <v>61</v>
      </c>
      <c r="AW328" s="155" t="s">
        <v>51</v>
      </c>
      <c r="AX328" s="155" t="s">
        <v>86</v>
      </c>
      <c r="AY328" s="155" t="s">
        <v>87</v>
      </c>
    </row>
    <row r="329" spans="2:65" s="23" customFormat="1" ht="18.75" customHeight="1" x14ac:dyDescent="0.3">
      <c r="B329" s="165"/>
      <c r="C329" s="166"/>
      <c r="D329" s="166"/>
      <c r="E329" s="166"/>
      <c r="F329" s="167" t="s">
        <v>198</v>
      </c>
      <c r="G329" s="168"/>
      <c r="H329" s="168"/>
      <c r="I329" s="168"/>
      <c r="J329" s="166"/>
      <c r="K329" s="166"/>
      <c r="L329" s="166"/>
      <c r="M329" s="166"/>
      <c r="N329" s="166"/>
      <c r="O329" s="166"/>
      <c r="P329" s="166"/>
      <c r="Q329" s="166"/>
      <c r="R329" s="169"/>
      <c r="T329" s="170"/>
      <c r="U329" s="166"/>
      <c r="V329" s="166"/>
      <c r="W329" s="166"/>
      <c r="X329" s="166"/>
      <c r="Y329" s="166"/>
      <c r="Z329" s="166"/>
      <c r="AA329" s="171"/>
      <c r="AT329" s="172" t="s">
        <v>102</v>
      </c>
      <c r="AU329" s="172" t="s">
        <v>61</v>
      </c>
      <c r="AV329" s="172" t="s">
        <v>9</v>
      </c>
      <c r="AW329" s="172" t="s">
        <v>51</v>
      </c>
      <c r="AX329" s="172" t="s">
        <v>86</v>
      </c>
      <c r="AY329" s="172" t="s">
        <v>87</v>
      </c>
    </row>
    <row r="330" spans="2:65" s="23" customFormat="1" ht="18.75" customHeight="1" x14ac:dyDescent="0.3">
      <c r="B330" s="165"/>
      <c r="C330" s="166"/>
      <c r="D330" s="166"/>
      <c r="E330" s="166"/>
      <c r="F330" s="167" t="s">
        <v>114</v>
      </c>
      <c r="G330" s="168"/>
      <c r="H330" s="168"/>
      <c r="I330" s="168"/>
      <c r="J330" s="166"/>
      <c r="K330" s="166"/>
      <c r="L330" s="166"/>
      <c r="M330" s="166"/>
      <c r="N330" s="166"/>
      <c r="O330" s="166"/>
      <c r="P330" s="166"/>
      <c r="Q330" s="166"/>
      <c r="R330" s="169"/>
      <c r="T330" s="170"/>
      <c r="U330" s="166"/>
      <c r="V330" s="166"/>
      <c r="W330" s="166"/>
      <c r="X330" s="166"/>
      <c r="Y330" s="166"/>
      <c r="Z330" s="166"/>
      <c r="AA330" s="171"/>
      <c r="AT330" s="172" t="s">
        <v>102</v>
      </c>
      <c r="AU330" s="172" t="s">
        <v>61</v>
      </c>
      <c r="AV330" s="172" t="s">
        <v>9</v>
      </c>
      <c r="AW330" s="172" t="s">
        <v>51</v>
      </c>
      <c r="AX330" s="172" t="s">
        <v>86</v>
      </c>
      <c r="AY330" s="172" t="s">
        <v>87</v>
      </c>
    </row>
    <row r="331" spans="2:65" s="23" customFormat="1" ht="18.75" customHeight="1" x14ac:dyDescent="0.3">
      <c r="B331" s="147"/>
      <c r="C331" s="148"/>
      <c r="D331" s="148"/>
      <c r="E331" s="148"/>
      <c r="F331" s="149" t="s">
        <v>190</v>
      </c>
      <c r="G331" s="150"/>
      <c r="H331" s="150"/>
      <c r="I331" s="150"/>
      <c r="J331" s="148"/>
      <c r="K331" s="151">
        <v>22</v>
      </c>
      <c r="L331" s="148"/>
      <c r="M331" s="148"/>
      <c r="N331" s="148"/>
      <c r="O331" s="148"/>
      <c r="P331" s="148"/>
      <c r="Q331" s="148"/>
      <c r="R331" s="152"/>
      <c r="T331" s="153"/>
      <c r="U331" s="148"/>
      <c r="V331" s="148"/>
      <c r="W331" s="148"/>
      <c r="X331" s="148"/>
      <c r="Y331" s="148"/>
      <c r="Z331" s="148"/>
      <c r="AA331" s="154"/>
      <c r="AT331" s="155" t="s">
        <v>102</v>
      </c>
      <c r="AU331" s="155" t="s">
        <v>61</v>
      </c>
      <c r="AV331" s="155" t="s">
        <v>61</v>
      </c>
      <c r="AW331" s="155" t="s">
        <v>51</v>
      </c>
      <c r="AX331" s="155" t="s">
        <v>86</v>
      </c>
      <c r="AY331" s="155" t="s">
        <v>87</v>
      </c>
    </row>
    <row r="332" spans="2:65" s="23" customFormat="1" ht="18.75" customHeight="1" x14ac:dyDescent="0.3">
      <c r="B332" s="165"/>
      <c r="C332" s="166"/>
      <c r="D332" s="166"/>
      <c r="E332" s="166"/>
      <c r="F332" s="167" t="s">
        <v>118</v>
      </c>
      <c r="G332" s="168"/>
      <c r="H332" s="168"/>
      <c r="I332" s="168"/>
      <c r="J332" s="166"/>
      <c r="K332" s="166"/>
      <c r="L332" s="166"/>
      <c r="M332" s="166"/>
      <c r="N332" s="166"/>
      <c r="O332" s="166"/>
      <c r="P332" s="166"/>
      <c r="Q332" s="166"/>
      <c r="R332" s="169"/>
      <c r="T332" s="170"/>
      <c r="U332" s="166"/>
      <c r="V332" s="166"/>
      <c r="W332" s="166"/>
      <c r="X332" s="166"/>
      <c r="Y332" s="166"/>
      <c r="Z332" s="166"/>
      <c r="AA332" s="171"/>
      <c r="AT332" s="172" t="s">
        <v>102</v>
      </c>
      <c r="AU332" s="172" t="s">
        <v>61</v>
      </c>
      <c r="AV332" s="172" t="s">
        <v>9</v>
      </c>
      <c r="AW332" s="172" t="s">
        <v>51</v>
      </c>
      <c r="AX332" s="172" t="s">
        <v>86</v>
      </c>
      <c r="AY332" s="172" t="s">
        <v>87</v>
      </c>
    </row>
    <row r="333" spans="2:65" s="23" customFormat="1" ht="18.75" customHeight="1" x14ac:dyDescent="0.3">
      <c r="B333" s="147"/>
      <c r="C333" s="148"/>
      <c r="D333" s="148"/>
      <c r="E333" s="148"/>
      <c r="F333" s="149" t="s">
        <v>86</v>
      </c>
      <c r="G333" s="150"/>
      <c r="H333" s="150"/>
      <c r="I333" s="150"/>
      <c r="J333" s="148"/>
      <c r="K333" s="151">
        <v>0</v>
      </c>
      <c r="L333" s="148"/>
      <c r="M333" s="148"/>
      <c r="N333" s="148"/>
      <c r="O333" s="148"/>
      <c r="P333" s="148"/>
      <c r="Q333" s="148"/>
      <c r="R333" s="152"/>
      <c r="T333" s="153"/>
      <c r="U333" s="148"/>
      <c r="V333" s="148"/>
      <c r="W333" s="148"/>
      <c r="X333" s="148"/>
      <c r="Y333" s="148"/>
      <c r="Z333" s="148"/>
      <c r="AA333" s="154"/>
      <c r="AT333" s="155" t="s">
        <v>102</v>
      </c>
      <c r="AU333" s="155" t="s">
        <v>61</v>
      </c>
      <c r="AV333" s="155" t="s">
        <v>61</v>
      </c>
      <c r="AW333" s="155" t="s">
        <v>51</v>
      </c>
      <c r="AX333" s="155" t="s">
        <v>86</v>
      </c>
      <c r="AY333" s="155" t="s">
        <v>87</v>
      </c>
    </row>
    <row r="334" spans="2:65" s="23" customFormat="1" ht="18.75" customHeight="1" x14ac:dyDescent="0.3">
      <c r="B334" s="156"/>
      <c r="C334" s="157"/>
      <c r="D334" s="157"/>
      <c r="E334" s="157"/>
      <c r="F334" s="158" t="s">
        <v>104</v>
      </c>
      <c r="G334" s="159"/>
      <c r="H334" s="159"/>
      <c r="I334" s="159"/>
      <c r="J334" s="157"/>
      <c r="K334" s="160">
        <v>114.5</v>
      </c>
      <c r="L334" s="157"/>
      <c r="M334" s="157"/>
      <c r="N334" s="157"/>
      <c r="O334" s="157"/>
      <c r="P334" s="157"/>
      <c r="Q334" s="157"/>
      <c r="R334" s="161"/>
      <c r="T334" s="162"/>
      <c r="U334" s="157"/>
      <c r="V334" s="157"/>
      <c r="W334" s="157"/>
      <c r="X334" s="157"/>
      <c r="Y334" s="157"/>
      <c r="Z334" s="157"/>
      <c r="AA334" s="163"/>
      <c r="AT334" s="164" t="s">
        <v>102</v>
      </c>
      <c r="AU334" s="164" t="s">
        <v>61</v>
      </c>
      <c r="AV334" s="164" t="s">
        <v>105</v>
      </c>
      <c r="AW334" s="164" t="s">
        <v>51</v>
      </c>
      <c r="AX334" s="164" t="s">
        <v>9</v>
      </c>
      <c r="AY334" s="164" t="s">
        <v>87</v>
      </c>
    </row>
    <row r="335" spans="2:65" s="23" customFormat="1" ht="27" customHeight="1" x14ac:dyDescent="0.3">
      <c r="B335" s="24"/>
      <c r="C335" s="135" t="s">
        <v>260</v>
      </c>
      <c r="D335" s="135" t="s">
        <v>88</v>
      </c>
      <c r="E335" s="136" t="s">
        <v>261</v>
      </c>
      <c r="F335" s="137" t="s">
        <v>262</v>
      </c>
      <c r="G335" s="138"/>
      <c r="H335" s="138"/>
      <c r="I335" s="138"/>
      <c r="J335" s="139" t="s">
        <v>167</v>
      </c>
      <c r="K335" s="173">
        <v>0</v>
      </c>
      <c r="L335" s="141">
        <v>0</v>
      </c>
      <c r="M335" s="138"/>
      <c r="N335" s="142">
        <f>ROUND($L$335*$K$335,2)</f>
        <v>0</v>
      </c>
      <c r="O335" s="138"/>
      <c r="P335" s="138"/>
      <c r="Q335" s="138"/>
      <c r="R335" s="29"/>
      <c r="T335" s="143"/>
      <c r="U335" s="144" t="s">
        <v>34</v>
      </c>
      <c r="V335" s="25"/>
      <c r="W335" s="145">
        <f>$V$335*$K$335</f>
        <v>0</v>
      </c>
      <c r="X335" s="145">
        <v>0</v>
      </c>
      <c r="Y335" s="145">
        <f>$X$335*$K$335</f>
        <v>0</v>
      </c>
      <c r="Z335" s="145">
        <v>0</v>
      </c>
      <c r="AA335" s="146">
        <f>$Z$335*$K$335</f>
        <v>0</v>
      </c>
      <c r="AR335" s="23" t="s">
        <v>92</v>
      </c>
      <c r="AT335" s="23" t="s">
        <v>88</v>
      </c>
      <c r="AU335" s="23" t="s">
        <v>61</v>
      </c>
      <c r="AY335" s="23" t="s">
        <v>87</v>
      </c>
      <c r="BE335" s="98">
        <f>IF($U$335="základní",$N$335,0)</f>
        <v>0</v>
      </c>
      <c r="BF335" s="98">
        <f>IF($U$335="snížená",$N$335,0)</f>
        <v>0</v>
      </c>
      <c r="BG335" s="98">
        <f>IF($U$335="zákl. přenesená",$N$335,0)</f>
        <v>0</v>
      </c>
      <c r="BH335" s="98">
        <f>IF($U$335="sníž. přenesená",$N$335,0)</f>
        <v>0</v>
      </c>
      <c r="BI335" s="98">
        <f>IF($U$335="nulová",$N$335,0)</f>
        <v>0</v>
      </c>
      <c r="BJ335" s="23" t="s">
        <v>61</v>
      </c>
      <c r="BK335" s="98">
        <f>ROUND($L$335*$K$335,2)</f>
        <v>0</v>
      </c>
      <c r="BL335" s="23" t="s">
        <v>92</v>
      </c>
      <c r="BM335" s="23" t="s">
        <v>263</v>
      </c>
    </row>
    <row r="336" spans="2:65" s="127" customFormat="1" ht="30.75" customHeight="1" x14ac:dyDescent="0.35">
      <c r="B336" s="122"/>
      <c r="C336" s="123"/>
      <c r="D336" s="133" t="s">
        <v>55</v>
      </c>
      <c r="E336" s="133"/>
      <c r="F336" s="133"/>
      <c r="G336" s="133"/>
      <c r="H336" s="133"/>
      <c r="I336" s="133"/>
      <c r="J336" s="133"/>
      <c r="K336" s="133"/>
      <c r="L336" s="133"/>
      <c r="M336" s="133"/>
      <c r="N336" s="134">
        <f>$BK$336</f>
        <v>0</v>
      </c>
      <c r="O336" s="125"/>
      <c r="P336" s="125"/>
      <c r="Q336" s="125"/>
      <c r="R336" s="126"/>
      <c r="T336" s="128"/>
      <c r="U336" s="123"/>
      <c r="V336" s="123"/>
      <c r="W336" s="129">
        <f>SUM($W$337:$W$369)</f>
        <v>0</v>
      </c>
      <c r="X336" s="123"/>
      <c r="Y336" s="129">
        <f>SUM($Y$337:$Y$369)</f>
        <v>0.19567999999999997</v>
      </c>
      <c r="Z336" s="123"/>
      <c r="AA336" s="130">
        <f>SUM($AA$337:$AA$369)</f>
        <v>0</v>
      </c>
      <c r="AR336" s="131" t="s">
        <v>61</v>
      </c>
      <c r="AT336" s="131" t="s">
        <v>85</v>
      </c>
      <c r="AU336" s="131" t="s">
        <v>9</v>
      </c>
      <c r="AY336" s="131" t="s">
        <v>87</v>
      </c>
      <c r="BK336" s="132">
        <f>SUM($BK$337:$BK$369)</f>
        <v>0</v>
      </c>
    </row>
    <row r="337" spans="2:65" s="23" customFormat="1" ht="15.75" customHeight="1" x14ac:dyDescent="0.3">
      <c r="B337" s="24"/>
      <c r="C337" s="135" t="s">
        <v>264</v>
      </c>
      <c r="D337" s="135" t="s">
        <v>88</v>
      </c>
      <c r="E337" s="136" t="s">
        <v>265</v>
      </c>
      <c r="F337" s="137" t="s">
        <v>266</v>
      </c>
      <c r="G337" s="138"/>
      <c r="H337" s="138"/>
      <c r="I337" s="138"/>
      <c r="J337" s="139" t="s">
        <v>134</v>
      </c>
      <c r="K337" s="140">
        <v>3</v>
      </c>
      <c r="L337" s="141">
        <v>0</v>
      </c>
      <c r="M337" s="138"/>
      <c r="N337" s="142">
        <f>ROUND($L$337*$K$337,2)</f>
        <v>0</v>
      </c>
      <c r="O337" s="138"/>
      <c r="P337" s="138"/>
      <c r="Q337" s="138"/>
      <c r="R337" s="29"/>
      <c r="T337" s="143"/>
      <c r="U337" s="144" t="s">
        <v>34</v>
      </c>
      <c r="V337" s="25"/>
      <c r="W337" s="145">
        <f>$V$337*$K$337</f>
        <v>0</v>
      </c>
      <c r="X337" s="145">
        <v>1.7799999999999999E-3</v>
      </c>
      <c r="Y337" s="145">
        <f>$X$337*$K$337</f>
        <v>5.3399999999999993E-3</v>
      </c>
      <c r="Z337" s="145">
        <v>0</v>
      </c>
      <c r="AA337" s="146">
        <f>$Z$337*$K$337</f>
        <v>0</v>
      </c>
      <c r="AR337" s="23" t="s">
        <v>92</v>
      </c>
      <c r="AT337" s="23" t="s">
        <v>88</v>
      </c>
      <c r="AU337" s="23" t="s">
        <v>61</v>
      </c>
      <c r="AY337" s="23" t="s">
        <v>87</v>
      </c>
      <c r="BE337" s="98">
        <f>IF($U$337="základní",$N$337,0)</f>
        <v>0</v>
      </c>
      <c r="BF337" s="98">
        <f>IF($U$337="snížená",$N$337,0)</f>
        <v>0</v>
      </c>
      <c r="BG337" s="98">
        <f>IF($U$337="zákl. přenesená",$N$337,0)</f>
        <v>0</v>
      </c>
      <c r="BH337" s="98">
        <f>IF($U$337="sníž. přenesená",$N$337,0)</f>
        <v>0</v>
      </c>
      <c r="BI337" s="98">
        <f>IF($U$337="nulová",$N$337,0)</f>
        <v>0</v>
      </c>
      <c r="BJ337" s="23" t="s">
        <v>61</v>
      </c>
      <c r="BK337" s="98">
        <f>ROUND($L$337*$K$337,2)</f>
        <v>0</v>
      </c>
      <c r="BL337" s="23" t="s">
        <v>92</v>
      </c>
      <c r="BM337" s="23" t="s">
        <v>267</v>
      </c>
    </row>
    <row r="338" spans="2:65" s="23" customFormat="1" ht="15.75" customHeight="1" x14ac:dyDescent="0.3">
      <c r="B338" s="24"/>
      <c r="C338" s="174" t="s">
        <v>268</v>
      </c>
      <c r="D338" s="174" t="s">
        <v>269</v>
      </c>
      <c r="E338" s="175" t="s">
        <v>270</v>
      </c>
      <c r="F338" s="176" t="s">
        <v>271</v>
      </c>
      <c r="G338" s="177"/>
      <c r="H338" s="177"/>
      <c r="I338" s="177"/>
      <c r="J338" s="178" t="s">
        <v>134</v>
      </c>
      <c r="K338" s="179">
        <v>2</v>
      </c>
      <c r="L338" s="180">
        <v>0</v>
      </c>
      <c r="M338" s="177"/>
      <c r="N338" s="181">
        <f>ROUND($L$338*$K$338,2)</f>
        <v>0</v>
      </c>
      <c r="O338" s="138"/>
      <c r="P338" s="138"/>
      <c r="Q338" s="138"/>
      <c r="R338" s="29"/>
      <c r="T338" s="143"/>
      <c r="U338" s="144" t="s">
        <v>34</v>
      </c>
      <c r="V338" s="25"/>
      <c r="W338" s="145">
        <f>$V$338*$K$338</f>
        <v>0</v>
      </c>
      <c r="X338" s="145">
        <v>2.1000000000000001E-2</v>
      </c>
      <c r="Y338" s="145">
        <f>$X$338*$K$338</f>
        <v>4.2000000000000003E-2</v>
      </c>
      <c r="Z338" s="145">
        <v>0</v>
      </c>
      <c r="AA338" s="146">
        <f>$Z$338*$K$338</f>
        <v>0</v>
      </c>
      <c r="AR338" s="23" t="s">
        <v>252</v>
      </c>
      <c r="AT338" s="23" t="s">
        <v>269</v>
      </c>
      <c r="AU338" s="23" t="s">
        <v>61</v>
      </c>
      <c r="AY338" s="23" t="s">
        <v>87</v>
      </c>
      <c r="BE338" s="98">
        <f>IF($U$338="základní",$N$338,0)</f>
        <v>0</v>
      </c>
      <c r="BF338" s="98">
        <f>IF($U$338="snížená",$N$338,0)</f>
        <v>0</v>
      </c>
      <c r="BG338" s="98">
        <f>IF($U$338="zákl. přenesená",$N$338,0)</f>
        <v>0</v>
      </c>
      <c r="BH338" s="98">
        <f>IF($U$338="sníž. přenesená",$N$338,0)</f>
        <v>0</v>
      </c>
      <c r="BI338" s="98">
        <f>IF($U$338="nulová",$N$338,0)</f>
        <v>0</v>
      </c>
      <c r="BJ338" s="23" t="s">
        <v>61</v>
      </c>
      <c r="BK338" s="98">
        <f>ROUND($L$338*$K$338,2)</f>
        <v>0</v>
      </c>
      <c r="BL338" s="23" t="s">
        <v>92</v>
      </c>
      <c r="BM338" s="23" t="s">
        <v>272</v>
      </c>
    </row>
    <row r="339" spans="2:65" s="23" customFormat="1" ht="15.75" customHeight="1" x14ac:dyDescent="0.3">
      <c r="B339" s="24"/>
      <c r="C339" s="174" t="s">
        <v>273</v>
      </c>
      <c r="D339" s="174" t="s">
        <v>269</v>
      </c>
      <c r="E339" s="175" t="s">
        <v>274</v>
      </c>
      <c r="F339" s="176" t="s">
        <v>275</v>
      </c>
      <c r="G339" s="177"/>
      <c r="H339" s="177"/>
      <c r="I339" s="177"/>
      <c r="J339" s="178" t="s">
        <v>134</v>
      </c>
      <c r="K339" s="179">
        <v>1</v>
      </c>
      <c r="L339" s="180">
        <v>0</v>
      </c>
      <c r="M339" s="177"/>
      <c r="N339" s="181">
        <f>ROUND($L$339*$K$339,2)</f>
        <v>0</v>
      </c>
      <c r="O339" s="138"/>
      <c r="P339" s="138"/>
      <c r="Q339" s="138"/>
      <c r="R339" s="29"/>
      <c r="T339" s="143"/>
      <c r="U339" s="144" t="s">
        <v>34</v>
      </c>
      <c r="V339" s="25"/>
      <c r="W339" s="145">
        <f>$V$339*$K$339</f>
        <v>0</v>
      </c>
      <c r="X339" s="145">
        <v>2.1000000000000001E-2</v>
      </c>
      <c r="Y339" s="145">
        <f>$X$339*$K$339</f>
        <v>2.1000000000000001E-2</v>
      </c>
      <c r="Z339" s="145">
        <v>0</v>
      </c>
      <c r="AA339" s="146">
        <f>$Z$339*$K$339</f>
        <v>0</v>
      </c>
      <c r="AR339" s="23" t="s">
        <v>252</v>
      </c>
      <c r="AT339" s="23" t="s">
        <v>269</v>
      </c>
      <c r="AU339" s="23" t="s">
        <v>61</v>
      </c>
      <c r="AY339" s="23" t="s">
        <v>87</v>
      </c>
      <c r="BE339" s="98">
        <f>IF($U$339="základní",$N$339,0)</f>
        <v>0</v>
      </c>
      <c r="BF339" s="98">
        <f>IF($U$339="snížená",$N$339,0)</f>
        <v>0</v>
      </c>
      <c r="BG339" s="98">
        <f>IF($U$339="zákl. přenesená",$N$339,0)</f>
        <v>0</v>
      </c>
      <c r="BH339" s="98">
        <f>IF($U$339="sníž. přenesená",$N$339,0)</f>
        <v>0</v>
      </c>
      <c r="BI339" s="98">
        <f>IF($U$339="nulová",$N$339,0)</f>
        <v>0</v>
      </c>
      <c r="BJ339" s="23" t="s">
        <v>61</v>
      </c>
      <c r="BK339" s="98">
        <f>ROUND($L$339*$K$339,2)</f>
        <v>0</v>
      </c>
      <c r="BL339" s="23" t="s">
        <v>92</v>
      </c>
      <c r="BM339" s="23" t="s">
        <v>276</v>
      </c>
    </row>
    <row r="340" spans="2:65" s="23" customFormat="1" ht="15.75" customHeight="1" x14ac:dyDescent="0.3">
      <c r="B340" s="24"/>
      <c r="C340" s="135" t="s">
        <v>277</v>
      </c>
      <c r="D340" s="135" t="s">
        <v>88</v>
      </c>
      <c r="E340" s="136" t="s">
        <v>278</v>
      </c>
      <c r="F340" s="137" t="s">
        <v>279</v>
      </c>
      <c r="G340" s="138"/>
      <c r="H340" s="138"/>
      <c r="I340" s="138"/>
      <c r="J340" s="139" t="s">
        <v>280</v>
      </c>
      <c r="K340" s="140">
        <v>2</v>
      </c>
      <c r="L340" s="141">
        <v>0</v>
      </c>
      <c r="M340" s="138"/>
      <c r="N340" s="142">
        <f>ROUND($L$340*$K$340,2)</f>
        <v>0</v>
      </c>
      <c r="O340" s="138"/>
      <c r="P340" s="138"/>
      <c r="Q340" s="138"/>
      <c r="R340" s="29"/>
      <c r="T340" s="143"/>
      <c r="U340" s="144" t="s">
        <v>34</v>
      </c>
      <c r="V340" s="25"/>
      <c r="W340" s="145">
        <f>$V$340*$K$340</f>
        <v>0</v>
      </c>
      <c r="X340" s="145">
        <v>1.8600000000000001E-3</v>
      </c>
      <c r="Y340" s="145">
        <f>$X$340*$K$340</f>
        <v>3.7200000000000002E-3</v>
      </c>
      <c r="Z340" s="145">
        <v>0</v>
      </c>
      <c r="AA340" s="146">
        <f>$Z$340*$K$340</f>
        <v>0</v>
      </c>
      <c r="AR340" s="23" t="s">
        <v>92</v>
      </c>
      <c r="AT340" s="23" t="s">
        <v>88</v>
      </c>
      <c r="AU340" s="23" t="s">
        <v>61</v>
      </c>
      <c r="AY340" s="23" t="s">
        <v>87</v>
      </c>
      <c r="BE340" s="98">
        <f>IF($U$340="základní",$N$340,0)</f>
        <v>0</v>
      </c>
      <c r="BF340" s="98">
        <f>IF($U$340="snížená",$N$340,0)</f>
        <v>0</v>
      </c>
      <c r="BG340" s="98">
        <f>IF($U$340="zákl. přenesená",$N$340,0)</f>
        <v>0</v>
      </c>
      <c r="BH340" s="98">
        <f>IF($U$340="sníž. přenesená",$N$340,0)</f>
        <v>0</v>
      </c>
      <c r="BI340" s="98">
        <f>IF($U$340="nulová",$N$340,0)</f>
        <v>0</v>
      </c>
      <c r="BJ340" s="23" t="s">
        <v>61</v>
      </c>
      <c r="BK340" s="98">
        <f>ROUND($L$340*$K$340,2)</f>
        <v>0</v>
      </c>
      <c r="BL340" s="23" t="s">
        <v>92</v>
      </c>
      <c r="BM340" s="23" t="s">
        <v>281</v>
      </c>
    </row>
    <row r="341" spans="2:65" s="23" customFormat="1" ht="15.75" customHeight="1" x14ac:dyDescent="0.3">
      <c r="B341" s="24"/>
      <c r="C341" s="174" t="s">
        <v>282</v>
      </c>
      <c r="D341" s="174" t="s">
        <v>269</v>
      </c>
      <c r="E341" s="175" t="s">
        <v>283</v>
      </c>
      <c r="F341" s="176" t="s">
        <v>284</v>
      </c>
      <c r="G341" s="177"/>
      <c r="H341" s="177"/>
      <c r="I341" s="177"/>
      <c r="J341" s="178" t="s">
        <v>134</v>
      </c>
      <c r="K341" s="179">
        <v>2</v>
      </c>
      <c r="L341" s="180">
        <v>0</v>
      </c>
      <c r="M341" s="177"/>
      <c r="N341" s="181">
        <f>ROUND($L$341*$K$341,2)</f>
        <v>0</v>
      </c>
      <c r="O341" s="138"/>
      <c r="P341" s="138"/>
      <c r="Q341" s="138"/>
      <c r="R341" s="29"/>
      <c r="T341" s="143"/>
      <c r="U341" s="144" t="s">
        <v>34</v>
      </c>
      <c r="V341" s="25"/>
      <c r="W341" s="145">
        <f>$V$341*$K$341</f>
        <v>0</v>
      </c>
      <c r="X341" s="145">
        <v>1.4999999999999999E-2</v>
      </c>
      <c r="Y341" s="145">
        <f>$X$341*$K$341</f>
        <v>0.03</v>
      </c>
      <c r="Z341" s="145">
        <v>0</v>
      </c>
      <c r="AA341" s="146">
        <f>$Z$341*$K$341</f>
        <v>0</v>
      </c>
      <c r="AR341" s="23" t="s">
        <v>252</v>
      </c>
      <c r="AT341" s="23" t="s">
        <v>269</v>
      </c>
      <c r="AU341" s="23" t="s">
        <v>61</v>
      </c>
      <c r="AY341" s="23" t="s">
        <v>87</v>
      </c>
      <c r="BE341" s="98">
        <f>IF($U$341="základní",$N$341,0)</f>
        <v>0</v>
      </c>
      <c r="BF341" s="98">
        <f>IF($U$341="snížená",$N$341,0)</f>
        <v>0</v>
      </c>
      <c r="BG341" s="98">
        <f>IF($U$341="zákl. přenesená",$N$341,0)</f>
        <v>0</v>
      </c>
      <c r="BH341" s="98">
        <f>IF($U$341="sníž. přenesená",$N$341,0)</f>
        <v>0</v>
      </c>
      <c r="BI341" s="98">
        <f>IF($U$341="nulová",$N$341,0)</f>
        <v>0</v>
      </c>
      <c r="BJ341" s="23" t="s">
        <v>61</v>
      </c>
      <c r="BK341" s="98">
        <f>ROUND($L$341*$K$341,2)</f>
        <v>0</v>
      </c>
      <c r="BL341" s="23" t="s">
        <v>92</v>
      </c>
      <c r="BM341" s="23" t="s">
        <v>285</v>
      </c>
    </row>
    <row r="342" spans="2:65" s="23" customFormat="1" ht="15.75" customHeight="1" x14ac:dyDescent="0.3">
      <c r="B342" s="24"/>
      <c r="C342" s="135" t="s">
        <v>286</v>
      </c>
      <c r="D342" s="135" t="s">
        <v>88</v>
      </c>
      <c r="E342" s="136" t="s">
        <v>287</v>
      </c>
      <c r="F342" s="137" t="s">
        <v>288</v>
      </c>
      <c r="G342" s="138"/>
      <c r="H342" s="138"/>
      <c r="I342" s="138"/>
      <c r="J342" s="139" t="s">
        <v>280</v>
      </c>
      <c r="K342" s="140">
        <v>1</v>
      </c>
      <c r="L342" s="141">
        <v>0</v>
      </c>
      <c r="M342" s="138"/>
      <c r="N342" s="142">
        <f>ROUND($L$342*$K$342,2)</f>
        <v>0</v>
      </c>
      <c r="O342" s="138"/>
      <c r="P342" s="138"/>
      <c r="Q342" s="138"/>
      <c r="R342" s="29"/>
      <c r="T342" s="143"/>
      <c r="U342" s="144" t="s">
        <v>34</v>
      </c>
      <c r="V342" s="25"/>
      <c r="W342" s="145">
        <f>$V$342*$K$342</f>
        <v>0</v>
      </c>
      <c r="X342" s="145">
        <v>1.9990000000000001E-2</v>
      </c>
      <c r="Y342" s="145">
        <f>$X$342*$K$342</f>
        <v>1.9990000000000001E-2</v>
      </c>
      <c r="Z342" s="145">
        <v>0</v>
      </c>
      <c r="AA342" s="146">
        <f>$Z$342*$K$342</f>
        <v>0</v>
      </c>
      <c r="AR342" s="23" t="s">
        <v>92</v>
      </c>
      <c r="AT342" s="23" t="s">
        <v>88</v>
      </c>
      <c r="AU342" s="23" t="s">
        <v>61</v>
      </c>
      <c r="AY342" s="23" t="s">
        <v>87</v>
      </c>
      <c r="BE342" s="98">
        <f>IF($U$342="základní",$N$342,0)</f>
        <v>0</v>
      </c>
      <c r="BF342" s="98">
        <f>IF($U$342="snížená",$N$342,0)</f>
        <v>0</v>
      </c>
      <c r="BG342" s="98">
        <f>IF($U$342="zákl. přenesená",$N$342,0)</f>
        <v>0</v>
      </c>
      <c r="BH342" s="98">
        <f>IF($U$342="sníž. přenesená",$N$342,0)</f>
        <v>0</v>
      </c>
      <c r="BI342" s="98">
        <f>IF($U$342="nulová",$N$342,0)</f>
        <v>0</v>
      </c>
      <c r="BJ342" s="23" t="s">
        <v>61</v>
      </c>
      <c r="BK342" s="98">
        <f>ROUND($L$342*$K$342,2)</f>
        <v>0</v>
      </c>
      <c r="BL342" s="23" t="s">
        <v>92</v>
      </c>
      <c r="BM342" s="23" t="s">
        <v>289</v>
      </c>
    </row>
    <row r="343" spans="2:65" s="23" customFormat="1" ht="15.75" customHeight="1" x14ac:dyDescent="0.3">
      <c r="B343" s="24"/>
      <c r="C343" s="174" t="s">
        <v>290</v>
      </c>
      <c r="D343" s="174" t="s">
        <v>269</v>
      </c>
      <c r="E343" s="175" t="s">
        <v>291</v>
      </c>
      <c r="F343" s="176" t="s">
        <v>292</v>
      </c>
      <c r="G343" s="177"/>
      <c r="H343" s="177"/>
      <c r="I343" s="177"/>
      <c r="J343" s="178" t="s">
        <v>134</v>
      </c>
      <c r="K343" s="179">
        <v>1</v>
      </c>
      <c r="L343" s="180">
        <v>0</v>
      </c>
      <c r="M343" s="177"/>
      <c r="N343" s="181">
        <f>ROUND($L$343*$K$343,2)</f>
        <v>0</v>
      </c>
      <c r="O343" s="138"/>
      <c r="P343" s="138"/>
      <c r="Q343" s="138"/>
      <c r="R343" s="29"/>
      <c r="T343" s="143"/>
      <c r="U343" s="144" t="s">
        <v>34</v>
      </c>
      <c r="V343" s="25"/>
      <c r="W343" s="145">
        <f>$V$343*$K$343</f>
        <v>0</v>
      </c>
      <c r="X343" s="145">
        <v>0</v>
      </c>
      <c r="Y343" s="145">
        <f>$X$343*$K$343</f>
        <v>0</v>
      </c>
      <c r="Z343" s="145">
        <v>0</v>
      </c>
      <c r="AA343" s="146">
        <f>$Z$343*$K$343</f>
        <v>0</v>
      </c>
      <c r="AR343" s="23" t="s">
        <v>252</v>
      </c>
      <c r="AT343" s="23" t="s">
        <v>269</v>
      </c>
      <c r="AU343" s="23" t="s">
        <v>61</v>
      </c>
      <c r="AY343" s="23" t="s">
        <v>87</v>
      </c>
      <c r="BE343" s="98">
        <f>IF($U$343="základní",$N$343,0)</f>
        <v>0</v>
      </c>
      <c r="BF343" s="98">
        <f>IF($U$343="snížená",$N$343,0)</f>
        <v>0</v>
      </c>
      <c r="BG343" s="98">
        <f>IF($U$343="zákl. přenesená",$N$343,0)</f>
        <v>0</v>
      </c>
      <c r="BH343" s="98">
        <f>IF($U$343="sníž. přenesená",$N$343,0)</f>
        <v>0</v>
      </c>
      <c r="BI343" s="98">
        <f>IF($U$343="nulová",$N$343,0)</f>
        <v>0</v>
      </c>
      <c r="BJ343" s="23" t="s">
        <v>61</v>
      </c>
      <c r="BK343" s="98">
        <f>ROUND($L$343*$K$343,2)</f>
        <v>0</v>
      </c>
      <c r="BL343" s="23" t="s">
        <v>92</v>
      </c>
      <c r="BM343" s="23" t="s">
        <v>293</v>
      </c>
    </row>
    <row r="344" spans="2:65" s="23" customFormat="1" ht="27" customHeight="1" x14ac:dyDescent="0.3">
      <c r="B344" s="24"/>
      <c r="C344" s="135" t="s">
        <v>294</v>
      </c>
      <c r="D344" s="135" t="s">
        <v>88</v>
      </c>
      <c r="E344" s="136" t="s">
        <v>295</v>
      </c>
      <c r="F344" s="137" t="s">
        <v>296</v>
      </c>
      <c r="G344" s="138"/>
      <c r="H344" s="138"/>
      <c r="I344" s="138"/>
      <c r="J344" s="139" t="s">
        <v>280</v>
      </c>
      <c r="K344" s="140">
        <v>2</v>
      </c>
      <c r="L344" s="141">
        <v>0</v>
      </c>
      <c r="M344" s="138"/>
      <c r="N344" s="142">
        <f>ROUND($L$344*$K$344,2)</f>
        <v>0</v>
      </c>
      <c r="O344" s="138"/>
      <c r="P344" s="138"/>
      <c r="Q344" s="138"/>
      <c r="R344" s="29"/>
      <c r="T344" s="143"/>
      <c r="U344" s="144" t="s">
        <v>34</v>
      </c>
      <c r="V344" s="25"/>
      <c r="W344" s="145">
        <f>$V$344*$K$344</f>
        <v>0</v>
      </c>
      <c r="X344" s="145">
        <v>1.99E-3</v>
      </c>
      <c r="Y344" s="145">
        <f>$X$344*$K$344</f>
        <v>3.98E-3</v>
      </c>
      <c r="Z344" s="145">
        <v>0</v>
      </c>
      <c r="AA344" s="146">
        <f>$Z$344*$K$344</f>
        <v>0</v>
      </c>
      <c r="AR344" s="23" t="s">
        <v>92</v>
      </c>
      <c r="AT344" s="23" t="s">
        <v>88</v>
      </c>
      <c r="AU344" s="23" t="s">
        <v>61</v>
      </c>
      <c r="AY344" s="23" t="s">
        <v>87</v>
      </c>
      <c r="BE344" s="98">
        <f>IF($U$344="základní",$N$344,0)</f>
        <v>0</v>
      </c>
      <c r="BF344" s="98">
        <f>IF($U$344="snížená",$N$344,0)</f>
        <v>0</v>
      </c>
      <c r="BG344" s="98">
        <f>IF($U$344="zákl. přenesená",$N$344,0)</f>
        <v>0</v>
      </c>
      <c r="BH344" s="98">
        <f>IF($U$344="sníž. přenesená",$N$344,0)</f>
        <v>0</v>
      </c>
      <c r="BI344" s="98">
        <f>IF($U$344="nulová",$N$344,0)</f>
        <v>0</v>
      </c>
      <c r="BJ344" s="23" t="s">
        <v>61</v>
      </c>
      <c r="BK344" s="98">
        <f>ROUND($L$344*$K$344,2)</f>
        <v>0</v>
      </c>
      <c r="BL344" s="23" t="s">
        <v>92</v>
      </c>
      <c r="BM344" s="23" t="s">
        <v>297</v>
      </c>
    </row>
    <row r="345" spans="2:65" s="23" customFormat="1" ht="15.75" customHeight="1" x14ac:dyDescent="0.3">
      <c r="B345" s="24"/>
      <c r="C345" s="174" t="s">
        <v>298</v>
      </c>
      <c r="D345" s="174" t="s">
        <v>269</v>
      </c>
      <c r="E345" s="175" t="s">
        <v>299</v>
      </c>
      <c r="F345" s="176" t="s">
        <v>300</v>
      </c>
      <c r="G345" s="177"/>
      <c r="H345" s="177"/>
      <c r="I345" s="177"/>
      <c r="J345" s="178" t="s">
        <v>134</v>
      </c>
      <c r="K345" s="179">
        <v>2</v>
      </c>
      <c r="L345" s="180">
        <v>0</v>
      </c>
      <c r="M345" s="177"/>
      <c r="N345" s="181">
        <f>ROUND($L$345*$K$345,2)</f>
        <v>0</v>
      </c>
      <c r="O345" s="138"/>
      <c r="P345" s="138"/>
      <c r="Q345" s="138"/>
      <c r="R345" s="29"/>
      <c r="T345" s="143"/>
      <c r="U345" s="144" t="s">
        <v>34</v>
      </c>
      <c r="V345" s="25"/>
      <c r="W345" s="145">
        <f>$V$345*$K$345</f>
        <v>0</v>
      </c>
      <c r="X345" s="145">
        <v>1.5800000000000002E-2</v>
      </c>
      <c r="Y345" s="145">
        <f>$X$345*$K$345</f>
        <v>3.1600000000000003E-2</v>
      </c>
      <c r="Z345" s="145">
        <v>0</v>
      </c>
      <c r="AA345" s="146">
        <f>$Z$345*$K$345</f>
        <v>0</v>
      </c>
      <c r="AR345" s="23" t="s">
        <v>252</v>
      </c>
      <c r="AT345" s="23" t="s">
        <v>269</v>
      </c>
      <c r="AU345" s="23" t="s">
        <v>61</v>
      </c>
      <c r="AY345" s="23" t="s">
        <v>87</v>
      </c>
      <c r="BE345" s="98">
        <f>IF($U$345="základní",$N$345,0)</f>
        <v>0</v>
      </c>
      <c r="BF345" s="98">
        <f>IF($U$345="snížená",$N$345,0)</f>
        <v>0</v>
      </c>
      <c r="BG345" s="98">
        <f>IF($U$345="zákl. přenesená",$N$345,0)</f>
        <v>0</v>
      </c>
      <c r="BH345" s="98">
        <f>IF($U$345="sníž. přenesená",$N$345,0)</f>
        <v>0</v>
      </c>
      <c r="BI345" s="98">
        <f>IF($U$345="nulová",$N$345,0)</f>
        <v>0</v>
      </c>
      <c r="BJ345" s="23" t="s">
        <v>61</v>
      </c>
      <c r="BK345" s="98">
        <f>ROUND($L$345*$K$345,2)</f>
        <v>0</v>
      </c>
      <c r="BL345" s="23" t="s">
        <v>92</v>
      </c>
      <c r="BM345" s="23" t="s">
        <v>301</v>
      </c>
    </row>
    <row r="346" spans="2:65" s="23" customFormat="1" ht="27" customHeight="1" x14ac:dyDescent="0.3">
      <c r="B346" s="24"/>
      <c r="C346" s="135" t="s">
        <v>302</v>
      </c>
      <c r="D346" s="135" t="s">
        <v>88</v>
      </c>
      <c r="E346" s="136" t="s">
        <v>303</v>
      </c>
      <c r="F346" s="137" t="s">
        <v>304</v>
      </c>
      <c r="G346" s="138"/>
      <c r="H346" s="138"/>
      <c r="I346" s="138"/>
      <c r="J346" s="139" t="s">
        <v>280</v>
      </c>
      <c r="K346" s="140">
        <v>2</v>
      </c>
      <c r="L346" s="141">
        <v>0</v>
      </c>
      <c r="M346" s="138"/>
      <c r="N346" s="142">
        <f>ROUND($L$346*$K$346,2)</f>
        <v>0</v>
      </c>
      <c r="O346" s="138"/>
      <c r="P346" s="138"/>
      <c r="Q346" s="138"/>
      <c r="R346" s="29"/>
      <c r="T346" s="143"/>
      <c r="U346" s="144" t="s">
        <v>34</v>
      </c>
      <c r="V346" s="25"/>
      <c r="W346" s="145">
        <f>$V$346*$K$346</f>
        <v>0</v>
      </c>
      <c r="X346" s="145">
        <v>1.034E-2</v>
      </c>
      <c r="Y346" s="145">
        <f>$X$346*$K$346</f>
        <v>2.068E-2</v>
      </c>
      <c r="Z346" s="145">
        <v>0</v>
      </c>
      <c r="AA346" s="146">
        <f>$Z$346*$K$346</f>
        <v>0</v>
      </c>
      <c r="AR346" s="23" t="s">
        <v>105</v>
      </c>
      <c r="AT346" s="23" t="s">
        <v>88</v>
      </c>
      <c r="AU346" s="23" t="s">
        <v>61</v>
      </c>
      <c r="AY346" s="23" t="s">
        <v>87</v>
      </c>
      <c r="BE346" s="98">
        <f>IF($U$346="základní",$N$346,0)</f>
        <v>0</v>
      </c>
      <c r="BF346" s="98">
        <f>IF($U$346="snížená",$N$346,0)</f>
        <v>0</v>
      </c>
      <c r="BG346" s="98">
        <f>IF($U$346="zákl. přenesená",$N$346,0)</f>
        <v>0</v>
      </c>
      <c r="BH346" s="98">
        <f>IF($U$346="sníž. přenesená",$N$346,0)</f>
        <v>0</v>
      </c>
      <c r="BI346" s="98">
        <f>IF($U$346="nulová",$N$346,0)</f>
        <v>0</v>
      </c>
      <c r="BJ346" s="23" t="s">
        <v>61</v>
      </c>
      <c r="BK346" s="98">
        <f>ROUND($L$346*$K$346,2)</f>
        <v>0</v>
      </c>
      <c r="BL346" s="23" t="s">
        <v>105</v>
      </c>
      <c r="BM346" s="23" t="s">
        <v>305</v>
      </c>
    </row>
    <row r="347" spans="2:65" s="23" customFormat="1" ht="27" customHeight="1" x14ac:dyDescent="0.3">
      <c r="B347" s="24"/>
      <c r="C347" s="135" t="s">
        <v>306</v>
      </c>
      <c r="D347" s="135" t="s">
        <v>88</v>
      </c>
      <c r="E347" s="136" t="s">
        <v>307</v>
      </c>
      <c r="F347" s="137" t="s">
        <v>308</v>
      </c>
      <c r="G347" s="138"/>
      <c r="H347" s="138"/>
      <c r="I347" s="138"/>
      <c r="J347" s="139" t="s">
        <v>280</v>
      </c>
      <c r="K347" s="140">
        <v>8</v>
      </c>
      <c r="L347" s="141">
        <v>0</v>
      </c>
      <c r="M347" s="138"/>
      <c r="N347" s="142">
        <f>ROUND($L$347*$K$347,2)</f>
        <v>0</v>
      </c>
      <c r="O347" s="138"/>
      <c r="P347" s="138"/>
      <c r="Q347" s="138"/>
      <c r="R347" s="29"/>
      <c r="T347" s="143"/>
      <c r="U347" s="144" t="s">
        <v>34</v>
      </c>
      <c r="V347" s="25"/>
      <c r="W347" s="145">
        <f>$V$347*$K$347</f>
        <v>0</v>
      </c>
      <c r="X347" s="145">
        <v>9.0000000000000006E-5</v>
      </c>
      <c r="Y347" s="145">
        <f>$X$347*$K$347</f>
        <v>7.2000000000000005E-4</v>
      </c>
      <c r="Z347" s="145">
        <v>0</v>
      </c>
      <c r="AA347" s="146">
        <f>$Z$347*$K$347</f>
        <v>0</v>
      </c>
      <c r="AR347" s="23" t="s">
        <v>92</v>
      </c>
      <c r="AT347" s="23" t="s">
        <v>88</v>
      </c>
      <c r="AU347" s="23" t="s">
        <v>61</v>
      </c>
      <c r="AY347" s="23" t="s">
        <v>87</v>
      </c>
      <c r="BE347" s="98">
        <f>IF($U$347="základní",$N$347,0)</f>
        <v>0</v>
      </c>
      <c r="BF347" s="98">
        <f>IF($U$347="snížená",$N$347,0)</f>
        <v>0</v>
      </c>
      <c r="BG347" s="98">
        <f>IF($U$347="zákl. přenesená",$N$347,0)</f>
        <v>0</v>
      </c>
      <c r="BH347" s="98">
        <f>IF($U$347="sníž. přenesená",$N$347,0)</f>
        <v>0</v>
      </c>
      <c r="BI347" s="98">
        <f>IF($U$347="nulová",$N$347,0)</f>
        <v>0</v>
      </c>
      <c r="BJ347" s="23" t="s">
        <v>61</v>
      </c>
      <c r="BK347" s="98">
        <f>ROUND($L$347*$K$347,2)</f>
        <v>0</v>
      </c>
      <c r="BL347" s="23" t="s">
        <v>92</v>
      </c>
      <c r="BM347" s="23" t="s">
        <v>309</v>
      </c>
    </row>
    <row r="348" spans="2:65" s="23" customFormat="1" ht="18.75" customHeight="1" x14ac:dyDescent="0.3">
      <c r="B348" s="165"/>
      <c r="C348" s="166"/>
      <c r="D348" s="166"/>
      <c r="E348" s="166"/>
      <c r="F348" s="167" t="s">
        <v>114</v>
      </c>
      <c r="G348" s="168"/>
      <c r="H348" s="168"/>
      <c r="I348" s="168"/>
      <c r="J348" s="166"/>
      <c r="K348" s="166"/>
      <c r="L348" s="166"/>
      <c r="M348" s="166"/>
      <c r="N348" s="166"/>
      <c r="O348" s="166"/>
      <c r="P348" s="166"/>
      <c r="Q348" s="166"/>
      <c r="R348" s="169"/>
      <c r="T348" s="170"/>
      <c r="U348" s="166"/>
      <c r="V348" s="166"/>
      <c r="W348" s="166"/>
      <c r="X348" s="166"/>
      <c r="Y348" s="166"/>
      <c r="Z348" s="166"/>
      <c r="AA348" s="171"/>
      <c r="AT348" s="172" t="s">
        <v>102</v>
      </c>
      <c r="AU348" s="172" t="s">
        <v>61</v>
      </c>
      <c r="AV348" s="172" t="s">
        <v>9</v>
      </c>
      <c r="AW348" s="172" t="s">
        <v>51</v>
      </c>
      <c r="AX348" s="172" t="s">
        <v>86</v>
      </c>
      <c r="AY348" s="172" t="s">
        <v>87</v>
      </c>
    </row>
    <row r="349" spans="2:65" s="23" customFormat="1" ht="18.75" customHeight="1" x14ac:dyDescent="0.3">
      <c r="B349" s="147"/>
      <c r="C349" s="148"/>
      <c r="D349" s="148"/>
      <c r="E349" s="148"/>
      <c r="F349" s="149" t="s">
        <v>137</v>
      </c>
      <c r="G349" s="150"/>
      <c r="H349" s="150"/>
      <c r="I349" s="150"/>
      <c r="J349" s="148"/>
      <c r="K349" s="151">
        <v>1</v>
      </c>
      <c r="L349" s="148"/>
      <c r="M349" s="148"/>
      <c r="N349" s="148"/>
      <c r="O349" s="148"/>
      <c r="P349" s="148"/>
      <c r="Q349" s="148"/>
      <c r="R349" s="152"/>
      <c r="T349" s="153"/>
      <c r="U349" s="148"/>
      <c r="V349" s="148"/>
      <c r="W349" s="148"/>
      <c r="X349" s="148"/>
      <c r="Y349" s="148"/>
      <c r="Z349" s="148"/>
      <c r="AA349" s="154"/>
      <c r="AT349" s="155" t="s">
        <v>102</v>
      </c>
      <c r="AU349" s="155" t="s">
        <v>61</v>
      </c>
      <c r="AV349" s="155" t="s">
        <v>61</v>
      </c>
      <c r="AW349" s="155" t="s">
        <v>51</v>
      </c>
      <c r="AX349" s="155" t="s">
        <v>86</v>
      </c>
      <c r="AY349" s="155" t="s">
        <v>87</v>
      </c>
    </row>
    <row r="350" spans="2:65" s="23" customFormat="1" ht="18.75" customHeight="1" x14ac:dyDescent="0.3">
      <c r="B350" s="147"/>
      <c r="C350" s="148"/>
      <c r="D350" s="148"/>
      <c r="E350" s="148"/>
      <c r="F350" s="149" t="s">
        <v>138</v>
      </c>
      <c r="G350" s="150"/>
      <c r="H350" s="150"/>
      <c r="I350" s="150"/>
      <c r="J350" s="148"/>
      <c r="K350" s="151">
        <v>1</v>
      </c>
      <c r="L350" s="148"/>
      <c r="M350" s="148"/>
      <c r="N350" s="148"/>
      <c r="O350" s="148"/>
      <c r="P350" s="148"/>
      <c r="Q350" s="148"/>
      <c r="R350" s="152"/>
      <c r="T350" s="153"/>
      <c r="U350" s="148"/>
      <c r="V350" s="148"/>
      <c r="W350" s="148"/>
      <c r="X350" s="148"/>
      <c r="Y350" s="148"/>
      <c r="Z350" s="148"/>
      <c r="AA350" s="154"/>
      <c r="AT350" s="155" t="s">
        <v>102</v>
      </c>
      <c r="AU350" s="155" t="s">
        <v>61</v>
      </c>
      <c r="AV350" s="155" t="s">
        <v>61</v>
      </c>
      <c r="AW350" s="155" t="s">
        <v>51</v>
      </c>
      <c r="AX350" s="155" t="s">
        <v>86</v>
      </c>
      <c r="AY350" s="155" t="s">
        <v>87</v>
      </c>
    </row>
    <row r="351" spans="2:65" s="23" customFormat="1" ht="18.75" customHeight="1" x14ac:dyDescent="0.3">
      <c r="B351" s="147"/>
      <c r="C351" s="148"/>
      <c r="D351" s="148"/>
      <c r="E351" s="148"/>
      <c r="F351" s="149" t="s">
        <v>149</v>
      </c>
      <c r="G351" s="150"/>
      <c r="H351" s="150"/>
      <c r="I351" s="150"/>
      <c r="J351" s="148"/>
      <c r="K351" s="151">
        <v>1</v>
      </c>
      <c r="L351" s="148"/>
      <c r="M351" s="148"/>
      <c r="N351" s="148"/>
      <c r="O351" s="148"/>
      <c r="P351" s="148"/>
      <c r="Q351" s="148"/>
      <c r="R351" s="152"/>
      <c r="T351" s="153"/>
      <c r="U351" s="148"/>
      <c r="V351" s="148"/>
      <c r="W351" s="148"/>
      <c r="X351" s="148"/>
      <c r="Y351" s="148"/>
      <c r="Z351" s="148"/>
      <c r="AA351" s="154"/>
      <c r="AT351" s="155" t="s">
        <v>102</v>
      </c>
      <c r="AU351" s="155" t="s">
        <v>61</v>
      </c>
      <c r="AV351" s="155" t="s">
        <v>61</v>
      </c>
      <c r="AW351" s="155" t="s">
        <v>51</v>
      </c>
      <c r="AX351" s="155" t="s">
        <v>86</v>
      </c>
      <c r="AY351" s="155" t="s">
        <v>87</v>
      </c>
    </row>
    <row r="352" spans="2:65" s="23" customFormat="1" ht="18.75" customHeight="1" x14ac:dyDescent="0.3">
      <c r="B352" s="147"/>
      <c r="C352" s="148"/>
      <c r="D352" s="148"/>
      <c r="E352" s="148"/>
      <c r="F352" s="149" t="s">
        <v>141</v>
      </c>
      <c r="G352" s="150"/>
      <c r="H352" s="150"/>
      <c r="I352" s="150"/>
      <c r="J352" s="148"/>
      <c r="K352" s="151">
        <v>1</v>
      </c>
      <c r="L352" s="148"/>
      <c r="M352" s="148"/>
      <c r="N352" s="148"/>
      <c r="O352" s="148"/>
      <c r="P352" s="148"/>
      <c r="Q352" s="148"/>
      <c r="R352" s="152"/>
      <c r="T352" s="153"/>
      <c r="U352" s="148"/>
      <c r="V352" s="148"/>
      <c r="W352" s="148"/>
      <c r="X352" s="148"/>
      <c r="Y352" s="148"/>
      <c r="Z352" s="148"/>
      <c r="AA352" s="154"/>
      <c r="AT352" s="155" t="s">
        <v>102</v>
      </c>
      <c r="AU352" s="155" t="s">
        <v>61</v>
      </c>
      <c r="AV352" s="155" t="s">
        <v>61</v>
      </c>
      <c r="AW352" s="155" t="s">
        <v>51</v>
      </c>
      <c r="AX352" s="155" t="s">
        <v>86</v>
      </c>
      <c r="AY352" s="155" t="s">
        <v>87</v>
      </c>
    </row>
    <row r="353" spans="2:65" s="23" customFormat="1" ht="18.75" customHeight="1" x14ac:dyDescent="0.3">
      <c r="B353" s="147"/>
      <c r="C353" s="148"/>
      <c r="D353" s="148"/>
      <c r="E353" s="148"/>
      <c r="F353" s="149" t="s">
        <v>142</v>
      </c>
      <c r="G353" s="150"/>
      <c r="H353" s="150"/>
      <c r="I353" s="150"/>
      <c r="J353" s="148"/>
      <c r="K353" s="151">
        <v>1</v>
      </c>
      <c r="L353" s="148"/>
      <c r="M353" s="148"/>
      <c r="N353" s="148"/>
      <c r="O353" s="148"/>
      <c r="P353" s="148"/>
      <c r="Q353" s="148"/>
      <c r="R353" s="152"/>
      <c r="T353" s="153"/>
      <c r="U353" s="148"/>
      <c r="V353" s="148"/>
      <c r="W353" s="148"/>
      <c r="X353" s="148"/>
      <c r="Y353" s="148"/>
      <c r="Z353" s="148"/>
      <c r="AA353" s="154"/>
      <c r="AT353" s="155" t="s">
        <v>102</v>
      </c>
      <c r="AU353" s="155" t="s">
        <v>61</v>
      </c>
      <c r="AV353" s="155" t="s">
        <v>61</v>
      </c>
      <c r="AW353" s="155" t="s">
        <v>51</v>
      </c>
      <c r="AX353" s="155" t="s">
        <v>86</v>
      </c>
      <c r="AY353" s="155" t="s">
        <v>87</v>
      </c>
    </row>
    <row r="354" spans="2:65" s="23" customFormat="1" ht="18.75" customHeight="1" x14ac:dyDescent="0.3">
      <c r="B354" s="165"/>
      <c r="C354" s="166"/>
      <c r="D354" s="166"/>
      <c r="E354" s="166"/>
      <c r="F354" s="167" t="s">
        <v>118</v>
      </c>
      <c r="G354" s="168"/>
      <c r="H354" s="168"/>
      <c r="I354" s="168"/>
      <c r="J354" s="166"/>
      <c r="K354" s="166"/>
      <c r="L354" s="166"/>
      <c r="M354" s="166"/>
      <c r="N354" s="166"/>
      <c r="O354" s="166"/>
      <c r="P354" s="166"/>
      <c r="Q354" s="166"/>
      <c r="R354" s="169"/>
      <c r="T354" s="170"/>
      <c r="U354" s="166"/>
      <c r="V354" s="166"/>
      <c r="W354" s="166"/>
      <c r="X354" s="166"/>
      <c r="Y354" s="166"/>
      <c r="Z354" s="166"/>
      <c r="AA354" s="171"/>
      <c r="AT354" s="172" t="s">
        <v>102</v>
      </c>
      <c r="AU354" s="172" t="s">
        <v>61</v>
      </c>
      <c r="AV354" s="172" t="s">
        <v>9</v>
      </c>
      <c r="AW354" s="172" t="s">
        <v>51</v>
      </c>
      <c r="AX354" s="172" t="s">
        <v>86</v>
      </c>
      <c r="AY354" s="172" t="s">
        <v>87</v>
      </c>
    </row>
    <row r="355" spans="2:65" s="23" customFormat="1" ht="18.75" customHeight="1" x14ac:dyDescent="0.3">
      <c r="B355" s="147"/>
      <c r="C355" s="148"/>
      <c r="D355" s="148"/>
      <c r="E355" s="148"/>
      <c r="F355" s="149" t="s">
        <v>149</v>
      </c>
      <c r="G355" s="150"/>
      <c r="H355" s="150"/>
      <c r="I355" s="150"/>
      <c r="J355" s="148"/>
      <c r="K355" s="151">
        <v>1</v>
      </c>
      <c r="L355" s="148"/>
      <c r="M355" s="148"/>
      <c r="N355" s="148"/>
      <c r="O355" s="148"/>
      <c r="P355" s="148"/>
      <c r="Q355" s="148"/>
      <c r="R355" s="152"/>
      <c r="T355" s="153"/>
      <c r="U355" s="148"/>
      <c r="V355" s="148"/>
      <c r="W355" s="148"/>
      <c r="X355" s="148"/>
      <c r="Y355" s="148"/>
      <c r="Z355" s="148"/>
      <c r="AA355" s="154"/>
      <c r="AT355" s="155" t="s">
        <v>102</v>
      </c>
      <c r="AU355" s="155" t="s">
        <v>61</v>
      </c>
      <c r="AV355" s="155" t="s">
        <v>61</v>
      </c>
      <c r="AW355" s="155" t="s">
        <v>51</v>
      </c>
      <c r="AX355" s="155" t="s">
        <v>86</v>
      </c>
      <c r="AY355" s="155" t="s">
        <v>87</v>
      </c>
    </row>
    <row r="356" spans="2:65" s="23" customFormat="1" ht="18.75" customHeight="1" x14ac:dyDescent="0.3">
      <c r="B356" s="147"/>
      <c r="C356" s="148"/>
      <c r="D356" s="148"/>
      <c r="E356" s="148"/>
      <c r="F356" s="149" t="s">
        <v>143</v>
      </c>
      <c r="G356" s="150"/>
      <c r="H356" s="150"/>
      <c r="I356" s="150"/>
      <c r="J356" s="148"/>
      <c r="K356" s="151">
        <v>1</v>
      </c>
      <c r="L356" s="148"/>
      <c r="M356" s="148"/>
      <c r="N356" s="148"/>
      <c r="O356" s="148"/>
      <c r="P356" s="148"/>
      <c r="Q356" s="148"/>
      <c r="R356" s="152"/>
      <c r="T356" s="153"/>
      <c r="U356" s="148"/>
      <c r="V356" s="148"/>
      <c r="W356" s="148"/>
      <c r="X356" s="148"/>
      <c r="Y356" s="148"/>
      <c r="Z356" s="148"/>
      <c r="AA356" s="154"/>
      <c r="AT356" s="155" t="s">
        <v>102</v>
      </c>
      <c r="AU356" s="155" t="s">
        <v>61</v>
      </c>
      <c r="AV356" s="155" t="s">
        <v>61</v>
      </c>
      <c r="AW356" s="155" t="s">
        <v>51</v>
      </c>
      <c r="AX356" s="155" t="s">
        <v>86</v>
      </c>
      <c r="AY356" s="155" t="s">
        <v>87</v>
      </c>
    </row>
    <row r="357" spans="2:65" s="23" customFormat="1" ht="18.75" customHeight="1" x14ac:dyDescent="0.3">
      <c r="B357" s="147"/>
      <c r="C357" s="148"/>
      <c r="D357" s="148"/>
      <c r="E357" s="148"/>
      <c r="F357" s="149" t="s">
        <v>141</v>
      </c>
      <c r="G357" s="150"/>
      <c r="H357" s="150"/>
      <c r="I357" s="150"/>
      <c r="J357" s="148"/>
      <c r="K357" s="151">
        <v>1</v>
      </c>
      <c r="L357" s="148"/>
      <c r="M357" s="148"/>
      <c r="N357" s="148"/>
      <c r="O357" s="148"/>
      <c r="P357" s="148"/>
      <c r="Q357" s="148"/>
      <c r="R357" s="152"/>
      <c r="T357" s="153"/>
      <c r="U357" s="148"/>
      <c r="V357" s="148"/>
      <c r="W357" s="148"/>
      <c r="X357" s="148"/>
      <c r="Y357" s="148"/>
      <c r="Z357" s="148"/>
      <c r="AA357" s="154"/>
      <c r="AT357" s="155" t="s">
        <v>102</v>
      </c>
      <c r="AU357" s="155" t="s">
        <v>61</v>
      </c>
      <c r="AV357" s="155" t="s">
        <v>61</v>
      </c>
      <c r="AW357" s="155" t="s">
        <v>51</v>
      </c>
      <c r="AX357" s="155" t="s">
        <v>86</v>
      </c>
      <c r="AY357" s="155" t="s">
        <v>87</v>
      </c>
    </row>
    <row r="358" spans="2:65" s="23" customFormat="1" ht="18.75" customHeight="1" x14ac:dyDescent="0.3">
      <c r="B358" s="156"/>
      <c r="C358" s="157"/>
      <c r="D358" s="157"/>
      <c r="E358" s="157"/>
      <c r="F358" s="158" t="s">
        <v>104</v>
      </c>
      <c r="G358" s="159"/>
      <c r="H358" s="159"/>
      <c r="I358" s="159"/>
      <c r="J358" s="157"/>
      <c r="K358" s="160">
        <v>8</v>
      </c>
      <c r="L358" s="157"/>
      <c r="M358" s="157"/>
      <c r="N358" s="157"/>
      <c r="O358" s="157"/>
      <c r="P358" s="157"/>
      <c r="Q358" s="157"/>
      <c r="R358" s="161"/>
      <c r="T358" s="162"/>
      <c r="U358" s="157"/>
      <c r="V358" s="157"/>
      <c r="W358" s="157"/>
      <c r="X358" s="157"/>
      <c r="Y358" s="157"/>
      <c r="Z358" s="157"/>
      <c r="AA358" s="163"/>
      <c r="AT358" s="164" t="s">
        <v>102</v>
      </c>
      <c r="AU358" s="164" t="s">
        <v>61</v>
      </c>
      <c r="AV358" s="164" t="s">
        <v>105</v>
      </c>
      <c r="AW358" s="164" t="s">
        <v>51</v>
      </c>
      <c r="AX358" s="164" t="s">
        <v>9</v>
      </c>
      <c r="AY358" s="164" t="s">
        <v>87</v>
      </c>
    </row>
    <row r="359" spans="2:65" s="23" customFormat="1" ht="15.75" customHeight="1" x14ac:dyDescent="0.3">
      <c r="B359" s="24"/>
      <c r="C359" s="174" t="s">
        <v>310</v>
      </c>
      <c r="D359" s="174" t="s">
        <v>269</v>
      </c>
      <c r="E359" s="175" t="s">
        <v>311</v>
      </c>
      <c r="F359" s="176" t="s">
        <v>312</v>
      </c>
      <c r="G359" s="177"/>
      <c r="H359" s="177"/>
      <c r="I359" s="177"/>
      <c r="J359" s="178" t="s">
        <v>134</v>
      </c>
      <c r="K359" s="179">
        <v>8</v>
      </c>
      <c r="L359" s="180">
        <v>0</v>
      </c>
      <c r="M359" s="177"/>
      <c r="N359" s="181">
        <f>ROUND($L$359*$K$359,2)</f>
        <v>0</v>
      </c>
      <c r="O359" s="138"/>
      <c r="P359" s="138"/>
      <c r="Q359" s="138"/>
      <c r="R359" s="29"/>
      <c r="T359" s="143"/>
      <c r="U359" s="144" t="s">
        <v>34</v>
      </c>
      <c r="V359" s="25"/>
      <c r="W359" s="145">
        <f>$V$359*$K$359</f>
        <v>0</v>
      </c>
      <c r="X359" s="145">
        <v>5.0000000000000001E-4</v>
      </c>
      <c r="Y359" s="145">
        <f>$X$359*$K$359</f>
        <v>4.0000000000000001E-3</v>
      </c>
      <c r="Z359" s="145">
        <v>0</v>
      </c>
      <c r="AA359" s="146">
        <f>$Z$359*$K$359</f>
        <v>0</v>
      </c>
      <c r="AR359" s="23" t="s">
        <v>252</v>
      </c>
      <c r="AT359" s="23" t="s">
        <v>269</v>
      </c>
      <c r="AU359" s="23" t="s">
        <v>61</v>
      </c>
      <c r="AY359" s="23" t="s">
        <v>87</v>
      </c>
      <c r="BE359" s="98">
        <f>IF($U$359="základní",$N$359,0)</f>
        <v>0</v>
      </c>
      <c r="BF359" s="98">
        <f>IF($U$359="snížená",$N$359,0)</f>
        <v>0</v>
      </c>
      <c r="BG359" s="98">
        <f>IF($U$359="zákl. přenesená",$N$359,0)</f>
        <v>0</v>
      </c>
      <c r="BH359" s="98">
        <f>IF($U$359="sníž. přenesená",$N$359,0)</f>
        <v>0</v>
      </c>
      <c r="BI359" s="98">
        <f>IF($U$359="nulová",$N$359,0)</f>
        <v>0</v>
      </c>
      <c r="BJ359" s="23" t="s">
        <v>61</v>
      </c>
      <c r="BK359" s="98">
        <f>ROUND($L$359*$K$359,2)</f>
        <v>0</v>
      </c>
      <c r="BL359" s="23" t="s">
        <v>92</v>
      </c>
      <c r="BM359" s="23" t="s">
        <v>313</v>
      </c>
    </row>
    <row r="360" spans="2:65" s="23" customFormat="1" ht="27" customHeight="1" x14ac:dyDescent="0.3">
      <c r="B360" s="24"/>
      <c r="C360" s="135" t="s">
        <v>314</v>
      </c>
      <c r="D360" s="135" t="s">
        <v>88</v>
      </c>
      <c r="E360" s="136" t="s">
        <v>315</v>
      </c>
      <c r="F360" s="137" t="s">
        <v>316</v>
      </c>
      <c r="G360" s="138"/>
      <c r="H360" s="138"/>
      <c r="I360" s="138"/>
      <c r="J360" s="139" t="s">
        <v>280</v>
      </c>
      <c r="K360" s="140">
        <v>1</v>
      </c>
      <c r="L360" s="141">
        <v>0</v>
      </c>
      <c r="M360" s="138"/>
      <c r="N360" s="142">
        <f>ROUND($L$360*$K$360,2)</f>
        <v>0</v>
      </c>
      <c r="O360" s="138"/>
      <c r="P360" s="138"/>
      <c r="Q360" s="138"/>
      <c r="R360" s="29"/>
      <c r="T360" s="143"/>
      <c r="U360" s="144" t="s">
        <v>34</v>
      </c>
      <c r="V360" s="25"/>
      <c r="W360" s="145">
        <f>$V$360*$K$360</f>
        <v>0</v>
      </c>
      <c r="X360" s="145">
        <v>1.9599999999999999E-3</v>
      </c>
      <c r="Y360" s="145">
        <f>$X$360*$K$360</f>
        <v>1.9599999999999999E-3</v>
      </c>
      <c r="Z360" s="145">
        <v>0</v>
      </c>
      <c r="AA360" s="146">
        <f>$Z$360*$K$360</f>
        <v>0</v>
      </c>
      <c r="AR360" s="23" t="s">
        <v>92</v>
      </c>
      <c r="AT360" s="23" t="s">
        <v>88</v>
      </c>
      <c r="AU360" s="23" t="s">
        <v>61</v>
      </c>
      <c r="AY360" s="23" t="s">
        <v>87</v>
      </c>
      <c r="BE360" s="98">
        <f>IF($U$360="základní",$N$360,0)</f>
        <v>0</v>
      </c>
      <c r="BF360" s="98">
        <f>IF($U$360="snížená",$N$360,0)</f>
        <v>0</v>
      </c>
      <c r="BG360" s="98">
        <f>IF($U$360="zákl. přenesená",$N$360,0)</f>
        <v>0</v>
      </c>
      <c r="BH360" s="98">
        <f>IF($U$360="sníž. přenesená",$N$360,0)</f>
        <v>0</v>
      </c>
      <c r="BI360" s="98">
        <f>IF($U$360="nulová",$N$360,0)</f>
        <v>0</v>
      </c>
      <c r="BJ360" s="23" t="s">
        <v>61</v>
      </c>
      <c r="BK360" s="98">
        <f>ROUND($L$360*$K$360,2)</f>
        <v>0</v>
      </c>
      <c r="BL360" s="23" t="s">
        <v>92</v>
      </c>
      <c r="BM360" s="23" t="s">
        <v>317</v>
      </c>
    </row>
    <row r="361" spans="2:65" s="23" customFormat="1" ht="27" customHeight="1" x14ac:dyDescent="0.3">
      <c r="B361" s="24"/>
      <c r="C361" s="135" t="s">
        <v>318</v>
      </c>
      <c r="D361" s="135" t="s">
        <v>88</v>
      </c>
      <c r="E361" s="136" t="s">
        <v>319</v>
      </c>
      <c r="F361" s="137" t="s">
        <v>320</v>
      </c>
      <c r="G361" s="138"/>
      <c r="H361" s="138"/>
      <c r="I361" s="138"/>
      <c r="J361" s="139" t="s">
        <v>280</v>
      </c>
      <c r="K361" s="140">
        <v>2</v>
      </c>
      <c r="L361" s="141">
        <v>0</v>
      </c>
      <c r="M361" s="138"/>
      <c r="N361" s="142">
        <f>ROUND($L$361*$K$361,2)</f>
        <v>0</v>
      </c>
      <c r="O361" s="138"/>
      <c r="P361" s="138"/>
      <c r="Q361" s="138"/>
      <c r="R361" s="29"/>
      <c r="T361" s="143"/>
      <c r="U361" s="144" t="s">
        <v>34</v>
      </c>
      <c r="V361" s="25"/>
      <c r="W361" s="145">
        <f>$V$361*$K$361</f>
        <v>0</v>
      </c>
      <c r="X361" s="145">
        <v>1.8400000000000001E-3</v>
      </c>
      <c r="Y361" s="145">
        <f>$X$361*$K$361</f>
        <v>3.6800000000000001E-3</v>
      </c>
      <c r="Z361" s="145">
        <v>0</v>
      </c>
      <c r="AA361" s="146">
        <f>$Z$361*$K$361</f>
        <v>0</v>
      </c>
      <c r="AR361" s="23" t="s">
        <v>92</v>
      </c>
      <c r="AT361" s="23" t="s">
        <v>88</v>
      </c>
      <c r="AU361" s="23" t="s">
        <v>61</v>
      </c>
      <c r="AY361" s="23" t="s">
        <v>87</v>
      </c>
      <c r="BE361" s="98">
        <f>IF($U$361="základní",$N$361,0)</f>
        <v>0</v>
      </c>
      <c r="BF361" s="98">
        <f>IF($U$361="snížená",$N$361,0)</f>
        <v>0</v>
      </c>
      <c r="BG361" s="98">
        <f>IF($U$361="zákl. přenesená",$N$361,0)</f>
        <v>0</v>
      </c>
      <c r="BH361" s="98">
        <f>IF($U$361="sníž. přenesená",$N$361,0)</f>
        <v>0</v>
      </c>
      <c r="BI361" s="98">
        <f>IF($U$361="nulová",$N$361,0)</f>
        <v>0</v>
      </c>
      <c r="BJ361" s="23" t="s">
        <v>61</v>
      </c>
      <c r="BK361" s="98">
        <f>ROUND($L$361*$K$361,2)</f>
        <v>0</v>
      </c>
      <c r="BL361" s="23" t="s">
        <v>92</v>
      </c>
      <c r="BM361" s="23" t="s">
        <v>321</v>
      </c>
    </row>
    <row r="362" spans="2:65" s="23" customFormat="1" ht="15.75" customHeight="1" x14ac:dyDescent="0.3">
      <c r="B362" s="24"/>
      <c r="C362" s="135" t="s">
        <v>322</v>
      </c>
      <c r="D362" s="135" t="s">
        <v>88</v>
      </c>
      <c r="E362" s="136" t="s">
        <v>323</v>
      </c>
      <c r="F362" s="137" t="s">
        <v>324</v>
      </c>
      <c r="G362" s="138"/>
      <c r="H362" s="138"/>
      <c r="I362" s="138"/>
      <c r="J362" s="139" t="s">
        <v>280</v>
      </c>
      <c r="K362" s="140">
        <v>2</v>
      </c>
      <c r="L362" s="141">
        <v>0</v>
      </c>
      <c r="M362" s="138"/>
      <c r="N362" s="142">
        <f>ROUND($L$362*$K$362,2)</f>
        <v>0</v>
      </c>
      <c r="O362" s="138"/>
      <c r="P362" s="138"/>
      <c r="Q362" s="138"/>
      <c r="R362" s="29"/>
      <c r="T362" s="143"/>
      <c r="U362" s="144" t="s">
        <v>34</v>
      </c>
      <c r="V362" s="25"/>
      <c r="W362" s="145">
        <f>$V$362*$K$362</f>
        <v>0</v>
      </c>
      <c r="X362" s="145">
        <v>1.8400000000000001E-3</v>
      </c>
      <c r="Y362" s="145">
        <f>$X$362*$K$362</f>
        <v>3.6800000000000001E-3</v>
      </c>
      <c r="Z362" s="145">
        <v>0</v>
      </c>
      <c r="AA362" s="146">
        <f>$Z$362*$K$362</f>
        <v>0</v>
      </c>
      <c r="AR362" s="23" t="s">
        <v>92</v>
      </c>
      <c r="AT362" s="23" t="s">
        <v>88</v>
      </c>
      <c r="AU362" s="23" t="s">
        <v>61</v>
      </c>
      <c r="AY362" s="23" t="s">
        <v>87</v>
      </c>
      <c r="BE362" s="98">
        <f>IF($U$362="základní",$N$362,0)</f>
        <v>0</v>
      </c>
      <c r="BF362" s="98">
        <f>IF($U$362="snížená",$N$362,0)</f>
        <v>0</v>
      </c>
      <c r="BG362" s="98">
        <f>IF($U$362="zákl. přenesená",$N$362,0)</f>
        <v>0</v>
      </c>
      <c r="BH362" s="98">
        <f>IF($U$362="sníž. přenesená",$N$362,0)</f>
        <v>0</v>
      </c>
      <c r="BI362" s="98">
        <f>IF($U$362="nulová",$N$362,0)</f>
        <v>0</v>
      </c>
      <c r="BJ362" s="23" t="s">
        <v>61</v>
      </c>
      <c r="BK362" s="98">
        <f>ROUND($L$362*$K$362,2)</f>
        <v>0</v>
      </c>
      <c r="BL362" s="23" t="s">
        <v>92</v>
      </c>
      <c r="BM362" s="23" t="s">
        <v>325</v>
      </c>
    </row>
    <row r="363" spans="2:65" s="23" customFormat="1" ht="15.75" customHeight="1" x14ac:dyDescent="0.3">
      <c r="B363" s="24"/>
      <c r="C363" s="135" t="s">
        <v>326</v>
      </c>
      <c r="D363" s="135" t="s">
        <v>88</v>
      </c>
      <c r="E363" s="136" t="s">
        <v>327</v>
      </c>
      <c r="F363" s="137" t="s">
        <v>328</v>
      </c>
      <c r="G363" s="138"/>
      <c r="H363" s="138"/>
      <c r="I363" s="138"/>
      <c r="J363" s="139" t="s">
        <v>134</v>
      </c>
      <c r="K363" s="140">
        <v>1</v>
      </c>
      <c r="L363" s="141">
        <v>0</v>
      </c>
      <c r="M363" s="138"/>
      <c r="N363" s="142">
        <f>ROUND($L$363*$K$363,2)</f>
        <v>0</v>
      </c>
      <c r="O363" s="138"/>
      <c r="P363" s="138"/>
      <c r="Q363" s="138"/>
      <c r="R363" s="29"/>
      <c r="T363" s="143"/>
      <c r="U363" s="144" t="s">
        <v>34</v>
      </c>
      <c r="V363" s="25"/>
      <c r="W363" s="145">
        <f>$V$363*$K$363</f>
        <v>0</v>
      </c>
      <c r="X363" s="145">
        <v>3.6000000000000002E-4</v>
      </c>
      <c r="Y363" s="145">
        <f>$X$363*$K$363</f>
        <v>3.6000000000000002E-4</v>
      </c>
      <c r="Z363" s="145">
        <v>0</v>
      </c>
      <c r="AA363" s="146">
        <f>$Z$363*$K$363</f>
        <v>0</v>
      </c>
      <c r="AR363" s="23" t="s">
        <v>92</v>
      </c>
      <c r="AT363" s="23" t="s">
        <v>88</v>
      </c>
      <c r="AU363" s="23" t="s">
        <v>61</v>
      </c>
      <c r="AY363" s="23" t="s">
        <v>87</v>
      </c>
      <c r="BE363" s="98">
        <f>IF($U$363="základní",$N$363,0)</f>
        <v>0</v>
      </c>
      <c r="BF363" s="98">
        <f>IF($U$363="snížená",$N$363,0)</f>
        <v>0</v>
      </c>
      <c r="BG363" s="98">
        <f>IF($U$363="zákl. přenesená",$N$363,0)</f>
        <v>0</v>
      </c>
      <c r="BH363" s="98">
        <f>IF($U$363="sníž. přenesená",$N$363,0)</f>
        <v>0</v>
      </c>
      <c r="BI363" s="98">
        <f>IF($U$363="nulová",$N$363,0)</f>
        <v>0</v>
      </c>
      <c r="BJ363" s="23" t="s">
        <v>61</v>
      </c>
      <c r="BK363" s="98">
        <f>ROUND($L$363*$K$363,2)</f>
        <v>0</v>
      </c>
      <c r="BL363" s="23" t="s">
        <v>92</v>
      </c>
      <c r="BM363" s="23" t="s">
        <v>329</v>
      </c>
    </row>
    <row r="364" spans="2:65" s="23" customFormat="1" ht="15.75" customHeight="1" x14ac:dyDescent="0.3">
      <c r="B364" s="24"/>
      <c r="C364" s="135" t="s">
        <v>330</v>
      </c>
      <c r="D364" s="135" t="s">
        <v>88</v>
      </c>
      <c r="E364" s="136" t="s">
        <v>331</v>
      </c>
      <c r="F364" s="137" t="s">
        <v>332</v>
      </c>
      <c r="G364" s="138"/>
      <c r="H364" s="138"/>
      <c r="I364" s="138"/>
      <c r="J364" s="139" t="s">
        <v>134</v>
      </c>
      <c r="K364" s="140">
        <v>2</v>
      </c>
      <c r="L364" s="141">
        <v>0</v>
      </c>
      <c r="M364" s="138"/>
      <c r="N364" s="142">
        <f>ROUND($L$364*$K$364,2)</f>
        <v>0</v>
      </c>
      <c r="O364" s="138"/>
      <c r="P364" s="138"/>
      <c r="Q364" s="138"/>
      <c r="R364" s="29"/>
      <c r="T364" s="143"/>
      <c r="U364" s="144" t="s">
        <v>34</v>
      </c>
      <c r="V364" s="25"/>
      <c r="W364" s="145">
        <f>$V$364*$K$364</f>
        <v>0</v>
      </c>
      <c r="X364" s="145">
        <v>1.3999999999999999E-4</v>
      </c>
      <c r="Y364" s="145">
        <f>$X$364*$K$364</f>
        <v>2.7999999999999998E-4</v>
      </c>
      <c r="Z364" s="145">
        <v>0</v>
      </c>
      <c r="AA364" s="146">
        <f>$Z$364*$K$364</f>
        <v>0</v>
      </c>
      <c r="AR364" s="23" t="s">
        <v>92</v>
      </c>
      <c r="AT364" s="23" t="s">
        <v>88</v>
      </c>
      <c r="AU364" s="23" t="s">
        <v>61</v>
      </c>
      <c r="AY364" s="23" t="s">
        <v>87</v>
      </c>
      <c r="BE364" s="98">
        <f>IF($U$364="základní",$N$364,0)</f>
        <v>0</v>
      </c>
      <c r="BF364" s="98">
        <f>IF($U$364="snížená",$N$364,0)</f>
        <v>0</v>
      </c>
      <c r="BG364" s="98">
        <f>IF($U$364="zákl. přenesená",$N$364,0)</f>
        <v>0</v>
      </c>
      <c r="BH364" s="98">
        <f>IF($U$364="sníž. přenesená",$N$364,0)</f>
        <v>0</v>
      </c>
      <c r="BI364" s="98">
        <f>IF($U$364="nulová",$N$364,0)</f>
        <v>0</v>
      </c>
      <c r="BJ364" s="23" t="s">
        <v>61</v>
      </c>
      <c r="BK364" s="98">
        <f>ROUND($L$364*$K$364,2)</f>
        <v>0</v>
      </c>
      <c r="BL364" s="23" t="s">
        <v>92</v>
      </c>
      <c r="BM364" s="23" t="s">
        <v>333</v>
      </c>
    </row>
    <row r="365" spans="2:65" s="23" customFormat="1" ht="15.75" customHeight="1" x14ac:dyDescent="0.3">
      <c r="B365" s="24"/>
      <c r="C365" s="135" t="s">
        <v>334</v>
      </c>
      <c r="D365" s="135" t="s">
        <v>88</v>
      </c>
      <c r="E365" s="136" t="s">
        <v>335</v>
      </c>
      <c r="F365" s="137" t="s">
        <v>336</v>
      </c>
      <c r="G365" s="138"/>
      <c r="H365" s="138"/>
      <c r="I365" s="138"/>
      <c r="J365" s="139" t="s">
        <v>134</v>
      </c>
      <c r="K365" s="140">
        <v>2</v>
      </c>
      <c r="L365" s="141">
        <v>0</v>
      </c>
      <c r="M365" s="138"/>
      <c r="N365" s="142">
        <f>ROUND($L$365*$K$365,2)</f>
        <v>0</v>
      </c>
      <c r="O365" s="138"/>
      <c r="P365" s="138"/>
      <c r="Q365" s="138"/>
      <c r="R365" s="29"/>
      <c r="T365" s="143"/>
      <c r="U365" s="144" t="s">
        <v>34</v>
      </c>
      <c r="V365" s="25"/>
      <c r="W365" s="145">
        <f>$V$365*$K$365</f>
        <v>0</v>
      </c>
      <c r="X365" s="145">
        <v>2.3000000000000001E-4</v>
      </c>
      <c r="Y365" s="145">
        <f>$X$365*$K$365</f>
        <v>4.6000000000000001E-4</v>
      </c>
      <c r="Z365" s="145">
        <v>0</v>
      </c>
      <c r="AA365" s="146">
        <f>$Z$365*$K$365</f>
        <v>0</v>
      </c>
      <c r="AR365" s="23" t="s">
        <v>92</v>
      </c>
      <c r="AT365" s="23" t="s">
        <v>88</v>
      </c>
      <c r="AU365" s="23" t="s">
        <v>61</v>
      </c>
      <c r="AY365" s="23" t="s">
        <v>87</v>
      </c>
      <c r="BE365" s="98">
        <f>IF($U$365="základní",$N$365,0)</f>
        <v>0</v>
      </c>
      <c r="BF365" s="98">
        <f>IF($U$365="snížená",$N$365,0)</f>
        <v>0</v>
      </c>
      <c r="BG365" s="98">
        <f>IF($U$365="zákl. přenesená",$N$365,0)</f>
        <v>0</v>
      </c>
      <c r="BH365" s="98">
        <f>IF($U$365="sníž. přenesená",$N$365,0)</f>
        <v>0</v>
      </c>
      <c r="BI365" s="98">
        <f>IF($U$365="nulová",$N$365,0)</f>
        <v>0</v>
      </c>
      <c r="BJ365" s="23" t="s">
        <v>61</v>
      </c>
      <c r="BK365" s="98">
        <f>ROUND($L$365*$K$365,2)</f>
        <v>0</v>
      </c>
      <c r="BL365" s="23" t="s">
        <v>92</v>
      </c>
      <c r="BM365" s="23" t="s">
        <v>337</v>
      </c>
    </row>
    <row r="366" spans="2:65" s="23" customFormat="1" ht="15.75" customHeight="1" x14ac:dyDescent="0.3">
      <c r="B366" s="24"/>
      <c r="C366" s="135" t="s">
        <v>338</v>
      </c>
      <c r="D366" s="135" t="s">
        <v>88</v>
      </c>
      <c r="E366" s="136" t="s">
        <v>339</v>
      </c>
      <c r="F366" s="137" t="s">
        <v>340</v>
      </c>
      <c r="G366" s="138"/>
      <c r="H366" s="138"/>
      <c r="I366" s="138"/>
      <c r="J366" s="139" t="s">
        <v>134</v>
      </c>
      <c r="K366" s="140">
        <v>1</v>
      </c>
      <c r="L366" s="141">
        <v>0</v>
      </c>
      <c r="M366" s="138"/>
      <c r="N366" s="142">
        <f>ROUND($L$366*$K$366,2)</f>
        <v>0</v>
      </c>
      <c r="O366" s="138"/>
      <c r="P366" s="138"/>
      <c r="Q366" s="138"/>
      <c r="R366" s="29"/>
      <c r="T366" s="143"/>
      <c r="U366" s="144" t="s">
        <v>34</v>
      </c>
      <c r="V366" s="25"/>
      <c r="W366" s="145">
        <f>$V$366*$K$366</f>
        <v>0</v>
      </c>
      <c r="X366" s="145">
        <v>2.7999999999999998E-4</v>
      </c>
      <c r="Y366" s="145">
        <f>$X$366*$K$366</f>
        <v>2.7999999999999998E-4</v>
      </c>
      <c r="Z366" s="145">
        <v>0</v>
      </c>
      <c r="AA366" s="146">
        <f>$Z$366*$K$366</f>
        <v>0</v>
      </c>
      <c r="AR366" s="23" t="s">
        <v>92</v>
      </c>
      <c r="AT366" s="23" t="s">
        <v>88</v>
      </c>
      <c r="AU366" s="23" t="s">
        <v>61</v>
      </c>
      <c r="AY366" s="23" t="s">
        <v>87</v>
      </c>
      <c r="BE366" s="98">
        <f>IF($U$366="základní",$N$366,0)</f>
        <v>0</v>
      </c>
      <c r="BF366" s="98">
        <f>IF($U$366="snížená",$N$366,0)</f>
        <v>0</v>
      </c>
      <c r="BG366" s="98">
        <f>IF($U$366="zákl. přenesená",$N$366,0)</f>
        <v>0</v>
      </c>
      <c r="BH366" s="98">
        <f>IF($U$366="sníž. přenesená",$N$366,0)</f>
        <v>0</v>
      </c>
      <c r="BI366" s="98">
        <f>IF($U$366="nulová",$N$366,0)</f>
        <v>0</v>
      </c>
      <c r="BJ366" s="23" t="s">
        <v>61</v>
      </c>
      <c r="BK366" s="98">
        <f>ROUND($L$366*$K$366,2)</f>
        <v>0</v>
      </c>
      <c r="BL366" s="23" t="s">
        <v>92</v>
      </c>
      <c r="BM366" s="23" t="s">
        <v>341</v>
      </c>
    </row>
    <row r="367" spans="2:65" s="23" customFormat="1" ht="27" customHeight="1" x14ac:dyDescent="0.3">
      <c r="B367" s="24"/>
      <c r="C367" s="135" t="s">
        <v>342</v>
      </c>
      <c r="D367" s="135" t="s">
        <v>88</v>
      </c>
      <c r="E367" s="136" t="s">
        <v>343</v>
      </c>
      <c r="F367" s="137" t="s">
        <v>344</v>
      </c>
      <c r="G367" s="138"/>
      <c r="H367" s="138"/>
      <c r="I367" s="138"/>
      <c r="J367" s="139" t="s">
        <v>134</v>
      </c>
      <c r="K367" s="140">
        <v>1</v>
      </c>
      <c r="L367" s="141">
        <v>0</v>
      </c>
      <c r="M367" s="138"/>
      <c r="N367" s="142">
        <f>ROUND($L$367*$K$367,2)</f>
        <v>0</v>
      </c>
      <c r="O367" s="138"/>
      <c r="P367" s="138"/>
      <c r="Q367" s="138"/>
      <c r="R367" s="29"/>
      <c r="T367" s="143"/>
      <c r="U367" s="144" t="s">
        <v>34</v>
      </c>
      <c r="V367" s="25"/>
      <c r="W367" s="145">
        <f>$V$367*$K$367</f>
        <v>0</v>
      </c>
      <c r="X367" s="145">
        <v>1.01E-3</v>
      </c>
      <c r="Y367" s="145">
        <f>$X$367*$K$367</f>
        <v>1.01E-3</v>
      </c>
      <c r="Z367" s="145">
        <v>0</v>
      </c>
      <c r="AA367" s="146">
        <f>$Z$367*$K$367</f>
        <v>0</v>
      </c>
      <c r="AR367" s="23" t="s">
        <v>92</v>
      </c>
      <c r="AT367" s="23" t="s">
        <v>88</v>
      </c>
      <c r="AU367" s="23" t="s">
        <v>61</v>
      </c>
      <c r="AY367" s="23" t="s">
        <v>87</v>
      </c>
      <c r="BE367" s="98">
        <f>IF($U$367="základní",$N$367,0)</f>
        <v>0</v>
      </c>
      <c r="BF367" s="98">
        <f>IF($U$367="snížená",$N$367,0)</f>
        <v>0</v>
      </c>
      <c r="BG367" s="98">
        <f>IF($U$367="zákl. přenesená",$N$367,0)</f>
        <v>0</v>
      </c>
      <c r="BH367" s="98">
        <f>IF($U$367="sníž. přenesená",$N$367,0)</f>
        <v>0</v>
      </c>
      <c r="BI367" s="98">
        <f>IF($U$367="nulová",$N$367,0)</f>
        <v>0</v>
      </c>
      <c r="BJ367" s="23" t="s">
        <v>61</v>
      </c>
      <c r="BK367" s="98">
        <f>ROUND($L$367*$K$367,2)</f>
        <v>0</v>
      </c>
      <c r="BL367" s="23" t="s">
        <v>92</v>
      </c>
      <c r="BM367" s="23" t="s">
        <v>345</v>
      </c>
    </row>
    <row r="368" spans="2:65" s="23" customFormat="1" ht="27" customHeight="1" x14ac:dyDescent="0.3">
      <c r="B368" s="24"/>
      <c r="C368" s="135" t="s">
        <v>346</v>
      </c>
      <c r="D368" s="135" t="s">
        <v>88</v>
      </c>
      <c r="E368" s="136" t="s">
        <v>347</v>
      </c>
      <c r="F368" s="137" t="s">
        <v>348</v>
      </c>
      <c r="G368" s="138"/>
      <c r="H368" s="138"/>
      <c r="I368" s="138"/>
      <c r="J368" s="139" t="s">
        <v>134</v>
      </c>
      <c r="K368" s="140">
        <v>2</v>
      </c>
      <c r="L368" s="141">
        <v>0</v>
      </c>
      <c r="M368" s="138"/>
      <c r="N368" s="142">
        <f>ROUND($L$368*$K$368,2)</f>
        <v>0</v>
      </c>
      <c r="O368" s="138"/>
      <c r="P368" s="138"/>
      <c r="Q368" s="138"/>
      <c r="R368" s="29"/>
      <c r="T368" s="143"/>
      <c r="U368" s="144" t="s">
        <v>34</v>
      </c>
      <c r="V368" s="25"/>
      <c r="W368" s="145">
        <f>$V$368*$K$368</f>
        <v>0</v>
      </c>
      <c r="X368" s="145">
        <v>4.6999999999999999E-4</v>
      </c>
      <c r="Y368" s="145">
        <f>$X$368*$K$368</f>
        <v>9.3999999999999997E-4</v>
      </c>
      <c r="Z368" s="145">
        <v>0</v>
      </c>
      <c r="AA368" s="146">
        <f>$Z$368*$K$368</f>
        <v>0</v>
      </c>
      <c r="AR368" s="23" t="s">
        <v>92</v>
      </c>
      <c r="AT368" s="23" t="s">
        <v>88</v>
      </c>
      <c r="AU368" s="23" t="s">
        <v>61</v>
      </c>
      <c r="AY368" s="23" t="s">
        <v>87</v>
      </c>
      <c r="BE368" s="98">
        <f>IF($U$368="základní",$N$368,0)</f>
        <v>0</v>
      </c>
      <c r="BF368" s="98">
        <f>IF($U$368="snížená",$N$368,0)</f>
        <v>0</v>
      </c>
      <c r="BG368" s="98">
        <f>IF($U$368="zákl. přenesená",$N$368,0)</f>
        <v>0</v>
      </c>
      <c r="BH368" s="98">
        <f>IF($U$368="sníž. přenesená",$N$368,0)</f>
        <v>0</v>
      </c>
      <c r="BI368" s="98">
        <f>IF($U$368="nulová",$N$368,0)</f>
        <v>0</v>
      </c>
      <c r="BJ368" s="23" t="s">
        <v>61</v>
      </c>
      <c r="BK368" s="98">
        <f>ROUND($L$368*$K$368,2)</f>
        <v>0</v>
      </c>
      <c r="BL368" s="23" t="s">
        <v>92</v>
      </c>
      <c r="BM368" s="23" t="s">
        <v>349</v>
      </c>
    </row>
    <row r="369" spans="2:65" s="23" customFormat="1" ht="27" customHeight="1" x14ac:dyDescent="0.3">
      <c r="B369" s="24"/>
      <c r="C369" s="135" t="s">
        <v>350</v>
      </c>
      <c r="D369" s="135" t="s">
        <v>88</v>
      </c>
      <c r="E369" s="136" t="s">
        <v>351</v>
      </c>
      <c r="F369" s="137" t="s">
        <v>352</v>
      </c>
      <c r="G369" s="138"/>
      <c r="H369" s="138"/>
      <c r="I369" s="138"/>
      <c r="J369" s="139" t="s">
        <v>167</v>
      </c>
      <c r="K369" s="173">
        <v>0</v>
      </c>
      <c r="L369" s="141">
        <v>0</v>
      </c>
      <c r="M369" s="138"/>
      <c r="N369" s="142">
        <f>ROUND($L$369*$K$369,2)</f>
        <v>0</v>
      </c>
      <c r="O369" s="138"/>
      <c r="P369" s="138"/>
      <c r="Q369" s="138"/>
      <c r="R369" s="29"/>
      <c r="T369" s="143"/>
      <c r="U369" s="144" t="s">
        <v>34</v>
      </c>
      <c r="V369" s="25"/>
      <c r="W369" s="145">
        <f>$V$369*$K$369</f>
        <v>0</v>
      </c>
      <c r="X369" s="145">
        <v>0</v>
      </c>
      <c r="Y369" s="145">
        <f>$X$369*$K$369</f>
        <v>0</v>
      </c>
      <c r="Z369" s="145">
        <v>0</v>
      </c>
      <c r="AA369" s="146">
        <f>$Z$369*$K$369</f>
        <v>0</v>
      </c>
      <c r="AR369" s="23" t="s">
        <v>92</v>
      </c>
      <c r="AT369" s="23" t="s">
        <v>88</v>
      </c>
      <c r="AU369" s="23" t="s">
        <v>61</v>
      </c>
      <c r="AY369" s="23" t="s">
        <v>87</v>
      </c>
      <c r="BE369" s="98">
        <f>IF($U$369="základní",$N$369,0)</f>
        <v>0</v>
      </c>
      <c r="BF369" s="98">
        <f>IF($U$369="snížená",$N$369,0)</f>
        <v>0</v>
      </c>
      <c r="BG369" s="98">
        <f>IF($U$369="zákl. přenesená",$N$369,0)</f>
        <v>0</v>
      </c>
      <c r="BH369" s="98">
        <f>IF($U$369="sníž. přenesená",$N$369,0)</f>
        <v>0</v>
      </c>
      <c r="BI369" s="98">
        <f>IF($U$369="nulová",$N$369,0)</f>
        <v>0</v>
      </c>
      <c r="BJ369" s="23" t="s">
        <v>61</v>
      </c>
      <c r="BK369" s="98">
        <f>ROUND($L$369*$K$369,2)</f>
        <v>0</v>
      </c>
      <c r="BL369" s="23" t="s">
        <v>92</v>
      </c>
      <c r="BM369" s="23" t="s">
        <v>353</v>
      </c>
    </row>
    <row r="370" spans="2:65" s="127" customFormat="1" ht="30.75" customHeight="1" x14ac:dyDescent="0.35">
      <c r="B370" s="122"/>
      <c r="C370" s="123"/>
      <c r="D370" s="133" t="s">
        <v>56</v>
      </c>
      <c r="E370" s="133"/>
      <c r="F370" s="133"/>
      <c r="G370" s="133"/>
      <c r="H370" s="133"/>
      <c r="I370" s="133"/>
      <c r="J370" s="133"/>
      <c r="K370" s="133"/>
      <c r="L370" s="133"/>
      <c r="M370" s="133"/>
      <c r="N370" s="134">
        <f>$BK$370</f>
        <v>0</v>
      </c>
      <c r="O370" s="125"/>
      <c r="P370" s="125"/>
      <c r="Q370" s="125"/>
      <c r="R370" s="126"/>
      <c r="T370" s="128"/>
      <c r="U370" s="123"/>
      <c r="V370" s="123"/>
      <c r="W370" s="129">
        <f>SUM($W$371:$W$374)</f>
        <v>0</v>
      </c>
      <c r="X370" s="123"/>
      <c r="Y370" s="129">
        <f>SUM($Y$371:$Y$374)</f>
        <v>3.8600000000000002E-2</v>
      </c>
      <c r="Z370" s="123"/>
      <c r="AA370" s="130">
        <f>SUM($AA$371:$AA$374)</f>
        <v>0</v>
      </c>
      <c r="AR370" s="131" t="s">
        <v>61</v>
      </c>
      <c r="AT370" s="131" t="s">
        <v>85</v>
      </c>
      <c r="AU370" s="131" t="s">
        <v>9</v>
      </c>
      <c r="AY370" s="131" t="s">
        <v>87</v>
      </c>
      <c r="BK370" s="132">
        <f>SUM($BK$371:$BK$374)</f>
        <v>0</v>
      </c>
    </row>
    <row r="371" spans="2:65" s="23" customFormat="1" ht="39" customHeight="1" x14ac:dyDescent="0.3">
      <c r="B371" s="24"/>
      <c r="C371" s="135" t="s">
        <v>354</v>
      </c>
      <c r="D371" s="135" t="s">
        <v>88</v>
      </c>
      <c r="E371" s="136" t="s">
        <v>355</v>
      </c>
      <c r="F371" s="137" t="s">
        <v>356</v>
      </c>
      <c r="G371" s="138"/>
      <c r="H371" s="138"/>
      <c r="I371" s="138"/>
      <c r="J371" s="139" t="s">
        <v>280</v>
      </c>
      <c r="K371" s="140">
        <v>2</v>
      </c>
      <c r="L371" s="141">
        <v>0</v>
      </c>
      <c r="M371" s="138"/>
      <c r="N371" s="142">
        <f>ROUND($L$371*$K$371,2)</f>
        <v>0</v>
      </c>
      <c r="O371" s="138"/>
      <c r="P371" s="138"/>
      <c r="Q371" s="138"/>
      <c r="R371" s="29"/>
      <c r="T371" s="143"/>
      <c r="U371" s="144" t="s">
        <v>34</v>
      </c>
      <c r="V371" s="25"/>
      <c r="W371" s="145">
        <f>$V$371*$K$371</f>
        <v>0</v>
      </c>
      <c r="X371" s="145">
        <v>1.865E-2</v>
      </c>
      <c r="Y371" s="145">
        <f>$X$371*$K$371</f>
        <v>3.73E-2</v>
      </c>
      <c r="Z371" s="145">
        <v>0</v>
      </c>
      <c r="AA371" s="146">
        <f>$Z$371*$K$371</f>
        <v>0</v>
      </c>
      <c r="AR371" s="23" t="s">
        <v>92</v>
      </c>
      <c r="AT371" s="23" t="s">
        <v>88</v>
      </c>
      <c r="AU371" s="23" t="s">
        <v>61</v>
      </c>
      <c r="AY371" s="23" t="s">
        <v>87</v>
      </c>
      <c r="BE371" s="98">
        <f>IF($U$371="základní",$N$371,0)</f>
        <v>0</v>
      </c>
      <c r="BF371" s="98">
        <f>IF($U$371="snížená",$N$371,0)</f>
        <v>0</v>
      </c>
      <c r="BG371" s="98">
        <f>IF($U$371="zákl. přenesená",$N$371,0)</f>
        <v>0</v>
      </c>
      <c r="BH371" s="98">
        <f>IF($U$371="sníž. přenesená",$N$371,0)</f>
        <v>0</v>
      </c>
      <c r="BI371" s="98">
        <f>IF($U$371="nulová",$N$371,0)</f>
        <v>0</v>
      </c>
      <c r="BJ371" s="23" t="s">
        <v>61</v>
      </c>
      <c r="BK371" s="98">
        <f>ROUND($L$371*$K$371,2)</f>
        <v>0</v>
      </c>
      <c r="BL371" s="23" t="s">
        <v>92</v>
      </c>
      <c r="BM371" s="23" t="s">
        <v>357</v>
      </c>
    </row>
    <row r="372" spans="2:65" s="23" customFormat="1" ht="15.75" customHeight="1" x14ac:dyDescent="0.3">
      <c r="B372" s="24"/>
      <c r="C372" s="135" t="s">
        <v>358</v>
      </c>
      <c r="D372" s="135" t="s">
        <v>88</v>
      </c>
      <c r="E372" s="136" t="s">
        <v>359</v>
      </c>
      <c r="F372" s="137" t="s">
        <v>360</v>
      </c>
      <c r="G372" s="138"/>
      <c r="H372" s="138"/>
      <c r="I372" s="138"/>
      <c r="J372" s="139" t="s">
        <v>280</v>
      </c>
      <c r="K372" s="140">
        <v>2</v>
      </c>
      <c r="L372" s="141">
        <v>0</v>
      </c>
      <c r="M372" s="138"/>
      <c r="N372" s="142">
        <f>ROUND($L$372*$K$372,2)</f>
        <v>0</v>
      </c>
      <c r="O372" s="138"/>
      <c r="P372" s="138"/>
      <c r="Q372" s="138"/>
      <c r="R372" s="29"/>
      <c r="T372" s="143"/>
      <c r="U372" s="144" t="s">
        <v>34</v>
      </c>
      <c r="V372" s="25"/>
      <c r="W372" s="145">
        <f>$V$372*$K$372</f>
        <v>0</v>
      </c>
      <c r="X372" s="145">
        <v>1.4999999999999999E-4</v>
      </c>
      <c r="Y372" s="145">
        <f>$X$372*$K$372</f>
        <v>2.9999999999999997E-4</v>
      </c>
      <c r="Z372" s="145">
        <v>0</v>
      </c>
      <c r="AA372" s="146">
        <f>$Z$372*$K$372</f>
        <v>0</v>
      </c>
      <c r="AR372" s="23" t="s">
        <v>92</v>
      </c>
      <c r="AT372" s="23" t="s">
        <v>88</v>
      </c>
      <c r="AU372" s="23" t="s">
        <v>61</v>
      </c>
      <c r="AY372" s="23" t="s">
        <v>87</v>
      </c>
      <c r="BE372" s="98">
        <f>IF($U$372="základní",$N$372,0)</f>
        <v>0</v>
      </c>
      <c r="BF372" s="98">
        <f>IF($U$372="snížená",$N$372,0)</f>
        <v>0</v>
      </c>
      <c r="BG372" s="98">
        <f>IF($U$372="zákl. přenesená",$N$372,0)</f>
        <v>0</v>
      </c>
      <c r="BH372" s="98">
        <f>IF($U$372="sníž. přenesená",$N$372,0)</f>
        <v>0</v>
      </c>
      <c r="BI372" s="98">
        <f>IF($U$372="nulová",$N$372,0)</f>
        <v>0</v>
      </c>
      <c r="BJ372" s="23" t="s">
        <v>61</v>
      </c>
      <c r="BK372" s="98">
        <f>ROUND($L$372*$K$372,2)</f>
        <v>0</v>
      </c>
      <c r="BL372" s="23" t="s">
        <v>92</v>
      </c>
      <c r="BM372" s="23" t="s">
        <v>361</v>
      </c>
    </row>
    <row r="373" spans="2:65" s="23" customFormat="1" ht="15.75" customHeight="1" x14ac:dyDescent="0.3">
      <c r="B373" s="24"/>
      <c r="C373" s="135" t="s">
        <v>362</v>
      </c>
      <c r="D373" s="135" t="s">
        <v>88</v>
      </c>
      <c r="E373" s="136" t="s">
        <v>363</v>
      </c>
      <c r="F373" s="137" t="s">
        <v>364</v>
      </c>
      <c r="G373" s="138"/>
      <c r="H373" s="138"/>
      <c r="I373" s="138"/>
      <c r="J373" s="139" t="s">
        <v>280</v>
      </c>
      <c r="K373" s="140">
        <v>2</v>
      </c>
      <c r="L373" s="141">
        <v>0</v>
      </c>
      <c r="M373" s="138"/>
      <c r="N373" s="142">
        <f>ROUND($L$373*$K$373,2)</f>
        <v>0</v>
      </c>
      <c r="O373" s="138"/>
      <c r="P373" s="138"/>
      <c r="Q373" s="138"/>
      <c r="R373" s="29"/>
      <c r="T373" s="143"/>
      <c r="U373" s="144" t="s">
        <v>34</v>
      </c>
      <c r="V373" s="25"/>
      <c r="W373" s="145">
        <f>$V$373*$K$373</f>
        <v>0</v>
      </c>
      <c r="X373" s="145">
        <v>5.0000000000000001E-4</v>
      </c>
      <c r="Y373" s="145">
        <f>$X$373*$K$373</f>
        <v>1E-3</v>
      </c>
      <c r="Z373" s="145">
        <v>0</v>
      </c>
      <c r="AA373" s="146">
        <f>$Z$373*$K$373</f>
        <v>0</v>
      </c>
      <c r="AR373" s="23" t="s">
        <v>92</v>
      </c>
      <c r="AT373" s="23" t="s">
        <v>88</v>
      </c>
      <c r="AU373" s="23" t="s">
        <v>61</v>
      </c>
      <c r="AY373" s="23" t="s">
        <v>87</v>
      </c>
      <c r="BE373" s="98">
        <f>IF($U$373="základní",$N$373,0)</f>
        <v>0</v>
      </c>
      <c r="BF373" s="98">
        <f>IF($U$373="snížená",$N$373,0)</f>
        <v>0</v>
      </c>
      <c r="BG373" s="98">
        <f>IF($U$373="zákl. přenesená",$N$373,0)</f>
        <v>0</v>
      </c>
      <c r="BH373" s="98">
        <f>IF($U$373="sníž. přenesená",$N$373,0)</f>
        <v>0</v>
      </c>
      <c r="BI373" s="98">
        <f>IF($U$373="nulová",$N$373,0)</f>
        <v>0</v>
      </c>
      <c r="BJ373" s="23" t="s">
        <v>61</v>
      </c>
      <c r="BK373" s="98">
        <f>ROUND($L$373*$K$373,2)</f>
        <v>0</v>
      </c>
      <c r="BL373" s="23" t="s">
        <v>92</v>
      </c>
      <c r="BM373" s="23" t="s">
        <v>365</v>
      </c>
    </row>
    <row r="374" spans="2:65" s="23" customFormat="1" ht="27" customHeight="1" x14ac:dyDescent="0.3">
      <c r="B374" s="24"/>
      <c r="C374" s="135" t="s">
        <v>366</v>
      </c>
      <c r="D374" s="135" t="s">
        <v>88</v>
      </c>
      <c r="E374" s="136" t="s">
        <v>367</v>
      </c>
      <c r="F374" s="137" t="s">
        <v>368</v>
      </c>
      <c r="G374" s="138"/>
      <c r="H374" s="138"/>
      <c r="I374" s="138"/>
      <c r="J374" s="139" t="s">
        <v>167</v>
      </c>
      <c r="K374" s="173">
        <v>0</v>
      </c>
      <c r="L374" s="141">
        <v>0</v>
      </c>
      <c r="M374" s="138"/>
      <c r="N374" s="142">
        <f>ROUND($L$374*$K$374,2)</f>
        <v>0</v>
      </c>
      <c r="O374" s="138"/>
      <c r="P374" s="138"/>
      <c r="Q374" s="138"/>
      <c r="R374" s="29"/>
      <c r="T374" s="143"/>
      <c r="U374" s="144" t="s">
        <v>34</v>
      </c>
      <c r="V374" s="25"/>
      <c r="W374" s="145">
        <f>$V$374*$K$374</f>
        <v>0</v>
      </c>
      <c r="X374" s="145">
        <v>0</v>
      </c>
      <c r="Y374" s="145">
        <f>$X$374*$K$374</f>
        <v>0</v>
      </c>
      <c r="Z374" s="145">
        <v>0</v>
      </c>
      <c r="AA374" s="146">
        <f>$Z$374*$K$374</f>
        <v>0</v>
      </c>
      <c r="AR374" s="23" t="s">
        <v>92</v>
      </c>
      <c r="AT374" s="23" t="s">
        <v>88</v>
      </c>
      <c r="AU374" s="23" t="s">
        <v>61</v>
      </c>
      <c r="AY374" s="23" t="s">
        <v>87</v>
      </c>
      <c r="BE374" s="98">
        <f>IF($U$374="základní",$N$374,0)</f>
        <v>0</v>
      </c>
      <c r="BF374" s="98">
        <f>IF($U$374="snížená",$N$374,0)</f>
        <v>0</v>
      </c>
      <c r="BG374" s="98">
        <f>IF($U$374="zákl. přenesená",$N$374,0)</f>
        <v>0</v>
      </c>
      <c r="BH374" s="98">
        <f>IF($U$374="sníž. přenesená",$N$374,0)</f>
        <v>0</v>
      </c>
      <c r="BI374" s="98">
        <f>IF($U$374="nulová",$N$374,0)</f>
        <v>0</v>
      </c>
      <c r="BJ374" s="23" t="s">
        <v>61</v>
      </c>
      <c r="BK374" s="98">
        <f>ROUND($L$374*$K$374,2)</f>
        <v>0</v>
      </c>
      <c r="BL374" s="23" t="s">
        <v>92</v>
      </c>
      <c r="BM374" s="23" t="s">
        <v>369</v>
      </c>
    </row>
    <row r="375" spans="2:65" s="23" customFormat="1" ht="51" customHeight="1" x14ac:dyDescent="0.35">
      <c r="B375" s="24"/>
      <c r="C375" s="25"/>
      <c r="D375" s="124" t="s">
        <v>370</v>
      </c>
      <c r="E375" s="25"/>
      <c r="F375" s="25"/>
      <c r="G375" s="25"/>
      <c r="H375" s="25"/>
      <c r="I375" s="25"/>
      <c r="J375" s="25"/>
      <c r="K375" s="25"/>
      <c r="L375" s="25"/>
      <c r="M375" s="25"/>
      <c r="N375" s="91">
        <f>$BK$375</f>
        <v>0</v>
      </c>
      <c r="O375" s="28"/>
      <c r="P375" s="28"/>
      <c r="Q375" s="28"/>
      <c r="R375" s="29"/>
      <c r="T375" s="182"/>
      <c r="U375" s="25"/>
      <c r="V375" s="25"/>
      <c r="W375" s="25"/>
      <c r="X375" s="25"/>
      <c r="Y375" s="25"/>
      <c r="Z375" s="25"/>
      <c r="AA375" s="183"/>
      <c r="AT375" s="23" t="s">
        <v>85</v>
      </c>
      <c r="AU375" s="23" t="s">
        <v>86</v>
      </c>
      <c r="AY375" s="23" t="s">
        <v>371</v>
      </c>
      <c r="BK375" s="98">
        <f>SUM($BK$376:$BK$380)</f>
        <v>0</v>
      </c>
    </row>
    <row r="376" spans="2:65" s="23" customFormat="1" ht="23.25" customHeight="1" x14ac:dyDescent="0.3">
      <c r="B376" s="24"/>
      <c r="C376" s="184"/>
      <c r="D376" s="184" t="s">
        <v>88</v>
      </c>
      <c r="E376" s="185"/>
      <c r="F376" s="186"/>
      <c r="G376" s="187"/>
      <c r="H376" s="187"/>
      <c r="I376" s="187"/>
      <c r="J376" s="188"/>
      <c r="K376" s="173"/>
      <c r="L376" s="141"/>
      <c r="M376" s="138"/>
      <c r="N376" s="142">
        <f>$BK$376</f>
        <v>0</v>
      </c>
      <c r="O376" s="138"/>
      <c r="P376" s="138"/>
      <c r="Q376" s="138"/>
      <c r="R376" s="29"/>
      <c r="T376" s="143"/>
      <c r="U376" s="189" t="s">
        <v>34</v>
      </c>
      <c r="V376" s="25"/>
      <c r="W376" s="25"/>
      <c r="X376" s="25"/>
      <c r="Y376" s="25"/>
      <c r="Z376" s="25"/>
      <c r="AA376" s="183"/>
      <c r="AT376" s="23" t="s">
        <v>371</v>
      </c>
      <c r="AU376" s="23" t="s">
        <v>9</v>
      </c>
      <c r="AY376" s="23" t="s">
        <v>371</v>
      </c>
      <c r="BE376" s="98">
        <f>IF($U$376="základní",$N$376,0)</f>
        <v>0</v>
      </c>
      <c r="BF376" s="98">
        <f>IF($U$376="snížená",$N$376,0)</f>
        <v>0</v>
      </c>
      <c r="BG376" s="98">
        <f>IF($U$376="zákl. přenesená",$N$376,0)</f>
        <v>0</v>
      </c>
      <c r="BH376" s="98">
        <f>IF($U$376="sníž. přenesená",$N$376,0)</f>
        <v>0</v>
      </c>
      <c r="BI376" s="98">
        <f>IF($U$376="nulová",$N$376,0)</f>
        <v>0</v>
      </c>
      <c r="BJ376" s="23" t="s">
        <v>61</v>
      </c>
      <c r="BK376" s="98">
        <f>$L$376*$K$376</f>
        <v>0</v>
      </c>
    </row>
    <row r="377" spans="2:65" s="23" customFormat="1" ht="23.25" customHeight="1" x14ac:dyDescent="0.3">
      <c r="B377" s="24"/>
      <c r="C377" s="184"/>
      <c r="D377" s="184" t="s">
        <v>88</v>
      </c>
      <c r="E377" s="185"/>
      <c r="F377" s="186"/>
      <c r="G377" s="187"/>
      <c r="H377" s="187"/>
      <c r="I377" s="187"/>
      <c r="J377" s="188"/>
      <c r="K377" s="173"/>
      <c r="L377" s="141"/>
      <c r="M377" s="138"/>
      <c r="N377" s="142">
        <f>$BK$377</f>
        <v>0</v>
      </c>
      <c r="O377" s="138"/>
      <c r="P377" s="138"/>
      <c r="Q377" s="138"/>
      <c r="R377" s="29"/>
      <c r="T377" s="143"/>
      <c r="U377" s="189" t="s">
        <v>34</v>
      </c>
      <c r="V377" s="25"/>
      <c r="W377" s="25"/>
      <c r="X377" s="25"/>
      <c r="Y377" s="25"/>
      <c r="Z377" s="25"/>
      <c r="AA377" s="183"/>
      <c r="AT377" s="23" t="s">
        <v>371</v>
      </c>
      <c r="AU377" s="23" t="s">
        <v>9</v>
      </c>
      <c r="AY377" s="23" t="s">
        <v>371</v>
      </c>
      <c r="BE377" s="98">
        <f>IF($U$377="základní",$N$377,0)</f>
        <v>0</v>
      </c>
      <c r="BF377" s="98">
        <f>IF($U$377="snížená",$N$377,0)</f>
        <v>0</v>
      </c>
      <c r="BG377" s="98">
        <f>IF($U$377="zákl. přenesená",$N$377,0)</f>
        <v>0</v>
      </c>
      <c r="BH377" s="98">
        <f>IF($U$377="sníž. přenesená",$N$377,0)</f>
        <v>0</v>
      </c>
      <c r="BI377" s="98">
        <f>IF($U$377="nulová",$N$377,0)</f>
        <v>0</v>
      </c>
      <c r="BJ377" s="23" t="s">
        <v>61</v>
      </c>
      <c r="BK377" s="98">
        <f>$L$377*$K$377</f>
        <v>0</v>
      </c>
    </row>
    <row r="378" spans="2:65" s="23" customFormat="1" ht="23.25" customHeight="1" x14ac:dyDescent="0.3">
      <c r="B378" s="24"/>
      <c r="C378" s="184"/>
      <c r="D378" s="184" t="s">
        <v>88</v>
      </c>
      <c r="E378" s="185"/>
      <c r="F378" s="186"/>
      <c r="G378" s="187"/>
      <c r="H378" s="187"/>
      <c r="I378" s="187"/>
      <c r="J378" s="188"/>
      <c r="K378" s="173"/>
      <c r="L378" s="141"/>
      <c r="M378" s="138"/>
      <c r="N378" s="142">
        <f>$BK$378</f>
        <v>0</v>
      </c>
      <c r="O378" s="138"/>
      <c r="P378" s="138"/>
      <c r="Q378" s="138"/>
      <c r="R378" s="29"/>
      <c r="T378" s="143"/>
      <c r="U378" s="189" t="s">
        <v>34</v>
      </c>
      <c r="V378" s="25"/>
      <c r="W378" s="25"/>
      <c r="X378" s="25"/>
      <c r="Y378" s="25"/>
      <c r="Z378" s="25"/>
      <c r="AA378" s="183"/>
      <c r="AT378" s="23" t="s">
        <v>371</v>
      </c>
      <c r="AU378" s="23" t="s">
        <v>9</v>
      </c>
      <c r="AY378" s="23" t="s">
        <v>371</v>
      </c>
      <c r="BE378" s="98">
        <f>IF($U$378="základní",$N$378,0)</f>
        <v>0</v>
      </c>
      <c r="BF378" s="98">
        <f>IF($U$378="snížená",$N$378,0)</f>
        <v>0</v>
      </c>
      <c r="BG378" s="98">
        <f>IF($U$378="zákl. přenesená",$N$378,0)</f>
        <v>0</v>
      </c>
      <c r="BH378" s="98">
        <f>IF($U$378="sníž. přenesená",$N$378,0)</f>
        <v>0</v>
      </c>
      <c r="BI378" s="98">
        <f>IF($U$378="nulová",$N$378,0)</f>
        <v>0</v>
      </c>
      <c r="BJ378" s="23" t="s">
        <v>61</v>
      </c>
      <c r="BK378" s="98">
        <f>$L$378*$K$378</f>
        <v>0</v>
      </c>
    </row>
    <row r="379" spans="2:65" s="23" customFormat="1" ht="23.25" customHeight="1" x14ac:dyDescent="0.3">
      <c r="B379" s="24"/>
      <c r="C379" s="184"/>
      <c r="D379" s="184" t="s">
        <v>88</v>
      </c>
      <c r="E379" s="185"/>
      <c r="F379" s="186"/>
      <c r="G379" s="187"/>
      <c r="H379" s="187"/>
      <c r="I379" s="187"/>
      <c r="J379" s="188"/>
      <c r="K379" s="173"/>
      <c r="L379" s="141"/>
      <c r="M379" s="138"/>
      <c r="N379" s="142">
        <f>$BK$379</f>
        <v>0</v>
      </c>
      <c r="O379" s="138"/>
      <c r="P379" s="138"/>
      <c r="Q379" s="138"/>
      <c r="R379" s="29"/>
      <c r="T379" s="143"/>
      <c r="U379" s="189" t="s">
        <v>34</v>
      </c>
      <c r="V379" s="25"/>
      <c r="W379" s="25"/>
      <c r="X379" s="25"/>
      <c r="Y379" s="25"/>
      <c r="Z379" s="25"/>
      <c r="AA379" s="183"/>
      <c r="AT379" s="23" t="s">
        <v>371</v>
      </c>
      <c r="AU379" s="23" t="s">
        <v>9</v>
      </c>
      <c r="AY379" s="23" t="s">
        <v>371</v>
      </c>
      <c r="BE379" s="98">
        <f>IF($U$379="základní",$N$379,0)</f>
        <v>0</v>
      </c>
      <c r="BF379" s="98">
        <f>IF($U$379="snížená",$N$379,0)</f>
        <v>0</v>
      </c>
      <c r="BG379" s="98">
        <f>IF($U$379="zákl. přenesená",$N$379,0)</f>
        <v>0</v>
      </c>
      <c r="BH379" s="98">
        <f>IF($U$379="sníž. přenesená",$N$379,0)</f>
        <v>0</v>
      </c>
      <c r="BI379" s="98">
        <f>IF($U$379="nulová",$N$379,0)</f>
        <v>0</v>
      </c>
      <c r="BJ379" s="23" t="s">
        <v>61</v>
      </c>
      <c r="BK379" s="98">
        <f>$L$379*$K$379</f>
        <v>0</v>
      </c>
    </row>
    <row r="380" spans="2:65" s="23" customFormat="1" ht="23.25" customHeight="1" x14ac:dyDescent="0.3">
      <c r="B380" s="24"/>
      <c r="C380" s="184"/>
      <c r="D380" s="184" t="s">
        <v>88</v>
      </c>
      <c r="E380" s="185"/>
      <c r="F380" s="186"/>
      <c r="G380" s="187"/>
      <c r="H380" s="187"/>
      <c r="I380" s="187"/>
      <c r="J380" s="188"/>
      <c r="K380" s="173"/>
      <c r="L380" s="141"/>
      <c r="M380" s="138"/>
      <c r="N380" s="142">
        <f>$BK$380</f>
        <v>0</v>
      </c>
      <c r="O380" s="138"/>
      <c r="P380" s="138"/>
      <c r="Q380" s="138"/>
      <c r="R380" s="29"/>
      <c r="T380" s="143"/>
      <c r="U380" s="189" t="s">
        <v>34</v>
      </c>
      <c r="V380" s="63"/>
      <c r="W380" s="63"/>
      <c r="X380" s="63"/>
      <c r="Y380" s="63"/>
      <c r="Z380" s="63"/>
      <c r="AA380" s="65"/>
      <c r="AT380" s="23" t="s">
        <v>371</v>
      </c>
      <c r="AU380" s="23" t="s">
        <v>9</v>
      </c>
      <c r="AY380" s="23" t="s">
        <v>371</v>
      </c>
      <c r="BE380" s="98">
        <f>IF($U$380="základní",$N$380,0)</f>
        <v>0</v>
      </c>
      <c r="BF380" s="98">
        <f>IF($U$380="snížená",$N$380,0)</f>
        <v>0</v>
      </c>
      <c r="BG380" s="98">
        <f>IF($U$380="zákl. přenesená",$N$380,0)</f>
        <v>0</v>
      </c>
      <c r="BH380" s="98">
        <f>IF($U$380="sníž. přenesená",$N$380,0)</f>
        <v>0</v>
      </c>
      <c r="BI380" s="98">
        <f>IF($U$380="nulová",$N$380,0)</f>
        <v>0</v>
      </c>
      <c r="BJ380" s="23" t="s">
        <v>61</v>
      </c>
      <c r="BK380" s="98">
        <f>$L$380*$K$380</f>
        <v>0</v>
      </c>
    </row>
    <row r="381" spans="2:65" s="23" customFormat="1" ht="7.5" customHeight="1" x14ac:dyDescent="0.3">
      <c r="B381" s="66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8"/>
    </row>
    <row r="1380" s="8" customFormat="1" ht="14.25" customHeight="1" x14ac:dyDescent="0.3"/>
  </sheetData>
  <sheetProtection password="CC35" sheet="1" objects="1" scenarios="1" formatColumns="0" formatRows="0" sort="0" autoFilter="0"/>
  <mergeCells count="458">
    <mergeCell ref="F380:I380"/>
    <mergeCell ref="L380:M380"/>
    <mergeCell ref="N380:Q380"/>
    <mergeCell ref="F378:I378"/>
    <mergeCell ref="L378:M378"/>
    <mergeCell ref="N378:Q378"/>
    <mergeCell ref="F379:I379"/>
    <mergeCell ref="L379:M379"/>
    <mergeCell ref="N379:Q379"/>
    <mergeCell ref="N375:Q375"/>
    <mergeCell ref="F376:I376"/>
    <mergeCell ref="L376:M376"/>
    <mergeCell ref="N376:Q376"/>
    <mergeCell ref="F377:I377"/>
    <mergeCell ref="L377:M377"/>
    <mergeCell ref="N377:Q377"/>
    <mergeCell ref="F373:I373"/>
    <mergeCell ref="L373:M373"/>
    <mergeCell ref="N373:Q373"/>
    <mergeCell ref="F374:I374"/>
    <mergeCell ref="L374:M374"/>
    <mergeCell ref="N374:Q374"/>
    <mergeCell ref="N370:Q370"/>
    <mergeCell ref="F371:I371"/>
    <mergeCell ref="L371:M371"/>
    <mergeCell ref="N371:Q371"/>
    <mergeCell ref="F372:I372"/>
    <mergeCell ref="L372:M372"/>
    <mergeCell ref="N372:Q372"/>
    <mergeCell ref="F368:I368"/>
    <mergeCell ref="L368:M368"/>
    <mergeCell ref="N368:Q368"/>
    <mergeCell ref="F369:I369"/>
    <mergeCell ref="L369:M369"/>
    <mergeCell ref="N369:Q369"/>
    <mergeCell ref="F366:I366"/>
    <mergeCell ref="L366:M366"/>
    <mergeCell ref="N366:Q366"/>
    <mergeCell ref="F367:I367"/>
    <mergeCell ref="L367:M367"/>
    <mergeCell ref="N367:Q367"/>
    <mergeCell ref="F364:I364"/>
    <mergeCell ref="L364:M364"/>
    <mergeCell ref="N364:Q364"/>
    <mergeCell ref="F365:I365"/>
    <mergeCell ref="L365:M365"/>
    <mergeCell ref="N365:Q365"/>
    <mergeCell ref="F362:I362"/>
    <mergeCell ref="L362:M362"/>
    <mergeCell ref="N362:Q362"/>
    <mergeCell ref="F363:I363"/>
    <mergeCell ref="L363:M363"/>
    <mergeCell ref="N363:Q363"/>
    <mergeCell ref="L359:M359"/>
    <mergeCell ref="N359:Q359"/>
    <mergeCell ref="F360:I360"/>
    <mergeCell ref="L360:M360"/>
    <mergeCell ref="N360:Q360"/>
    <mergeCell ref="F361:I361"/>
    <mergeCell ref="L361:M361"/>
    <mergeCell ref="N361:Q361"/>
    <mergeCell ref="F354:I354"/>
    <mergeCell ref="F355:I355"/>
    <mergeCell ref="F356:I356"/>
    <mergeCell ref="F357:I357"/>
    <mergeCell ref="F358:I358"/>
    <mergeCell ref="F359:I359"/>
    <mergeCell ref="F348:I348"/>
    <mergeCell ref="F349:I349"/>
    <mergeCell ref="F350:I350"/>
    <mergeCell ref="F351:I351"/>
    <mergeCell ref="F352:I352"/>
    <mergeCell ref="F353:I353"/>
    <mergeCell ref="F346:I346"/>
    <mergeCell ref="L346:M346"/>
    <mergeCell ref="N346:Q346"/>
    <mergeCell ref="F347:I347"/>
    <mergeCell ref="L347:M347"/>
    <mergeCell ref="N347:Q347"/>
    <mergeCell ref="F344:I344"/>
    <mergeCell ref="L344:M344"/>
    <mergeCell ref="N344:Q344"/>
    <mergeCell ref="F345:I345"/>
    <mergeCell ref="L345:M345"/>
    <mergeCell ref="N345:Q345"/>
    <mergeCell ref="F342:I342"/>
    <mergeCell ref="L342:M342"/>
    <mergeCell ref="N342:Q342"/>
    <mergeCell ref="F343:I343"/>
    <mergeCell ref="L343:M343"/>
    <mergeCell ref="N343:Q343"/>
    <mergeCell ref="F340:I340"/>
    <mergeCell ref="L340:M340"/>
    <mergeCell ref="N340:Q340"/>
    <mergeCell ref="F341:I341"/>
    <mergeCell ref="L341:M341"/>
    <mergeCell ref="N341:Q341"/>
    <mergeCell ref="F338:I338"/>
    <mergeCell ref="L338:M338"/>
    <mergeCell ref="N338:Q338"/>
    <mergeCell ref="F339:I339"/>
    <mergeCell ref="L339:M339"/>
    <mergeCell ref="N339:Q339"/>
    <mergeCell ref="L335:M335"/>
    <mergeCell ref="N335:Q335"/>
    <mergeCell ref="N336:Q336"/>
    <mergeCell ref="F337:I337"/>
    <mergeCell ref="L337:M337"/>
    <mergeCell ref="N337:Q337"/>
    <mergeCell ref="F330:I330"/>
    <mergeCell ref="F331:I331"/>
    <mergeCell ref="F332:I332"/>
    <mergeCell ref="F333:I333"/>
    <mergeCell ref="F334:I334"/>
    <mergeCell ref="F335:I335"/>
    <mergeCell ref="F324:I324"/>
    <mergeCell ref="F325:I325"/>
    <mergeCell ref="F326:I326"/>
    <mergeCell ref="F327:I327"/>
    <mergeCell ref="F328:I328"/>
    <mergeCell ref="F329:I329"/>
    <mergeCell ref="F318:I318"/>
    <mergeCell ref="F319:I319"/>
    <mergeCell ref="F320:I320"/>
    <mergeCell ref="F321:I321"/>
    <mergeCell ref="F322:I322"/>
    <mergeCell ref="F323:I323"/>
    <mergeCell ref="F312:I312"/>
    <mergeCell ref="F313:I313"/>
    <mergeCell ref="F314:I314"/>
    <mergeCell ref="F315:I315"/>
    <mergeCell ref="F316:I316"/>
    <mergeCell ref="F317:I317"/>
    <mergeCell ref="N306:Q306"/>
    <mergeCell ref="F307:I307"/>
    <mergeCell ref="F308:I308"/>
    <mergeCell ref="F309:I309"/>
    <mergeCell ref="F310:I310"/>
    <mergeCell ref="F311:I311"/>
    <mergeCell ref="F302:I302"/>
    <mergeCell ref="F303:I303"/>
    <mergeCell ref="F304:I304"/>
    <mergeCell ref="F305:I305"/>
    <mergeCell ref="F306:I306"/>
    <mergeCell ref="L306:M306"/>
    <mergeCell ref="F296:I296"/>
    <mergeCell ref="F297:I297"/>
    <mergeCell ref="F298:I298"/>
    <mergeCell ref="F299:I299"/>
    <mergeCell ref="F300:I300"/>
    <mergeCell ref="F301:I301"/>
    <mergeCell ref="F290:I290"/>
    <mergeCell ref="F291:I291"/>
    <mergeCell ref="F292:I292"/>
    <mergeCell ref="F293:I293"/>
    <mergeCell ref="F294:I294"/>
    <mergeCell ref="F295:I295"/>
    <mergeCell ref="F284:I284"/>
    <mergeCell ref="F285:I285"/>
    <mergeCell ref="F286:I286"/>
    <mergeCell ref="F287:I287"/>
    <mergeCell ref="F288:I288"/>
    <mergeCell ref="F289:I289"/>
    <mergeCell ref="F278:I278"/>
    <mergeCell ref="F279:I279"/>
    <mergeCell ref="F280:I280"/>
    <mergeCell ref="F281:I281"/>
    <mergeCell ref="F282:I282"/>
    <mergeCell ref="F283:I283"/>
    <mergeCell ref="F276:I276"/>
    <mergeCell ref="L276:M276"/>
    <mergeCell ref="N276:Q276"/>
    <mergeCell ref="F277:I277"/>
    <mergeCell ref="L277:M277"/>
    <mergeCell ref="N277:Q277"/>
    <mergeCell ref="F274:I274"/>
    <mergeCell ref="L274:M274"/>
    <mergeCell ref="N274:Q274"/>
    <mergeCell ref="F275:I275"/>
    <mergeCell ref="L275:M275"/>
    <mergeCell ref="N275:Q275"/>
    <mergeCell ref="F272:I272"/>
    <mergeCell ref="L272:M272"/>
    <mergeCell ref="N272:Q272"/>
    <mergeCell ref="F273:I273"/>
    <mergeCell ref="L273:M273"/>
    <mergeCell ref="N273:Q273"/>
    <mergeCell ref="F270:I270"/>
    <mergeCell ref="L270:M270"/>
    <mergeCell ref="N270:Q270"/>
    <mergeCell ref="F271:I271"/>
    <mergeCell ref="L271:M271"/>
    <mergeCell ref="N271:Q271"/>
    <mergeCell ref="L267:M267"/>
    <mergeCell ref="N267:Q267"/>
    <mergeCell ref="F268:I268"/>
    <mergeCell ref="L268:M268"/>
    <mergeCell ref="N268:Q268"/>
    <mergeCell ref="F269:I269"/>
    <mergeCell ref="L269:M269"/>
    <mergeCell ref="N269:Q269"/>
    <mergeCell ref="F262:I262"/>
    <mergeCell ref="F263:I263"/>
    <mergeCell ref="F264:I264"/>
    <mergeCell ref="F265:I265"/>
    <mergeCell ref="F266:I266"/>
    <mergeCell ref="F267:I267"/>
    <mergeCell ref="L257:M257"/>
    <mergeCell ref="N257:Q257"/>
    <mergeCell ref="F258:I258"/>
    <mergeCell ref="F259:I259"/>
    <mergeCell ref="F260:I260"/>
    <mergeCell ref="F261:I261"/>
    <mergeCell ref="F252:I252"/>
    <mergeCell ref="F253:I253"/>
    <mergeCell ref="F254:I254"/>
    <mergeCell ref="F255:I255"/>
    <mergeCell ref="F256:I256"/>
    <mergeCell ref="F257:I257"/>
    <mergeCell ref="F248:I248"/>
    <mergeCell ref="L248:M248"/>
    <mergeCell ref="N248:Q248"/>
    <mergeCell ref="F249:I249"/>
    <mergeCell ref="F250:I250"/>
    <mergeCell ref="F251:I251"/>
    <mergeCell ref="F242:I242"/>
    <mergeCell ref="F243:I243"/>
    <mergeCell ref="F244:I244"/>
    <mergeCell ref="F245:I245"/>
    <mergeCell ref="F246:I246"/>
    <mergeCell ref="F247:I247"/>
    <mergeCell ref="F236:I236"/>
    <mergeCell ref="F237:I237"/>
    <mergeCell ref="F238:I238"/>
    <mergeCell ref="F239:I239"/>
    <mergeCell ref="F240:I240"/>
    <mergeCell ref="F241:I241"/>
    <mergeCell ref="F232:I232"/>
    <mergeCell ref="F233:I233"/>
    <mergeCell ref="L233:M233"/>
    <mergeCell ref="N233:Q233"/>
    <mergeCell ref="F234:I234"/>
    <mergeCell ref="F235:I235"/>
    <mergeCell ref="F226:I226"/>
    <mergeCell ref="F227:I227"/>
    <mergeCell ref="F228:I228"/>
    <mergeCell ref="F229:I229"/>
    <mergeCell ref="F230:I230"/>
    <mergeCell ref="F231:I231"/>
    <mergeCell ref="F220:I220"/>
    <mergeCell ref="F221:I221"/>
    <mergeCell ref="F222:I222"/>
    <mergeCell ref="F223:I223"/>
    <mergeCell ref="F224:I224"/>
    <mergeCell ref="F225:I225"/>
    <mergeCell ref="F214:I214"/>
    <mergeCell ref="F215:I215"/>
    <mergeCell ref="F216:I216"/>
    <mergeCell ref="F217:I217"/>
    <mergeCell ref="F218:I218"/>
    <mergeCell ref="F219:I219"/>
    <mergeCell ref="F208:I208"/>
    <mergeCell ref="F209:I209"/>
    <mergeCell ref="F210:I210"/>
    <mergeCell ref="F211:I211"/>
    <mergeCell ref="F212:I212"/>
    <mergeCell ref="F213:I213"/>
    <mergeCell ref="F204:I204"/>
    <mergeCell ref="L204:M204"/>
    <mergeCell ref="N204:Q204"/>
    <mergeCell ref="F205:I205"/>
    <mergeCell ref="F206:I206"/>
    <mergeCell ref="F207:I207"/>
    <mergeCell ref="N198:Q198"/>
    <mergeCell ref="F199:I199"/>
    <mergeCell ref="F200:I200"/>
    <mergeCell ref="F201:I201"/>
    <mergeCell ref="F202:I202"/>
    <mergeCell ref="F203:I203"/>
    <mergeCell ref="F194:I194"/>
    <mergeCell ref="F195:I195"/>
    <mergeCell ref="F196:I196"/>
    <mergeCell ref="F197:I197"/>
    <mergeCell ref="F198:I198"/>
    <mergeCell ref="L198:M198"/>
    <mergeCell ref="F190:I190"/>
    <mergeCell ref="L190:M190"/>
    <mergeCell ref="N190:Q190"/>
    <mergeCell ref="F191:I191"/>
    <mergeCell ref="F192:I192"/>
    <mergeCell ref="F193:I193"/>
    <mergeCell ref="N184:Q184"/>
    <mergeCell ref="F185:I185"/>
    <mergeCell ref="F186:I186"/>
    <mergeCell ref="F187:I187"/>
    <mergeCell ref="F188:I188"/>
    <mergeCell ref="F189:I189"/>
    <mergeCell ref="F180:I180"/>
    <mergeCell ref="F181:I181"/>
    <mergeCell ref="F182:I182"/>
    <mergeCell ref="F183:I183"/>
    <mergeCell ref="F184:I184"/>
    <mergeCell ref="L184:M184"/>
    <mergeCell ref="F176:I176"/>
    <mergeCell ref="L176:M176"/>
    <mergeCell ref="N176:Q176"/>
    <mergeCell ref="F177:I177"/>
    <mergeCell ref="F178:I178"/>
    <mergeCell ref="F179:I179"/>
    <mergeCell ref="F172:I172"/>
    <mergeCell ref="F173:I173"/>
    <mergeCell ref="F174:I174"/>
    <mergeCell ref="L174:M174"/>
    <mergeCell ref="N174:Q174"/>
    <mergeCell ref="N175:Q175"/>
    <mergeCell ref="N169:Q169"/>
    <mergeCell ref="F170:I170"/>
    <mergeCell ref="L170:M170"/>
    <mergeCell ref="N170:Q170"/>
    <mergeCell ref="F171:I171"/>
    <mergeCell ref="L171:M171"/>
    <mergeCell ref="N171:Q171"/>
    <mergeCell ref="F165:I165"/>
    <mergeCell ref="F166:I166"/>
    <mergeCell ref="F167:I167"/>
    <mergeCell ref="F168:I168"/>
    <mergeCell ref="F169:I169"/>
    <mergeCell ref="L169:M169"/>
    <mergeCell ref="F161:I161"/>
    <mergeCell ref="F162:I162"/>
    <mergeCell ref="F163:I163"/>
    <mergeCell ref="L163:M163"/>
    <mergeCell ref="N163:Q163"/>
    <mergeCell ref="F164:I164"/>
    <mergeCell ref="F155:I155"/>
    <mergeCell ref="F156:I156"/>
    <mergeCell ref="F157:I157"/>
    <mergeCell ref="F158:I158"/>
    <mergeCell ref="F159:I159"/>
    <mergeCell ref="F160:I160"/>
    <mergeCell ref="F149:I149"/>
    <mergeCell ref="F150:I150"/>
    <mergeCell ref="F151:I151"/>
    <mergeCell ref="F152:I152"/>
    <mergeCell ref="F153:I153"/>
    <mergeCell ref="F154:I154"/>
    <mergeCell ref="F145:I145"/>
    <mergeCell ref="F146:I146"/>
    <mergeCell ref="F147:I147"/>
    <mergeCell ref="L147:M147"/>
    <mergeCell ref="N147:Q147"/>
    <mergeCell ref="F148:I148"/>
    <mergeCell ref="L148:M148"/>
    <mergeCell ref="N148:Q148"/>
    <mergeCell ref="L140:M140"/>
    <mergeCell ref="N140:Q140"/>
    <mergeCell ref="F141:I141"/>
    <mergeCell ref="F142:I142"/>
    <mergeCell ref="F143:I143"/>
    <mergeCell ref="F144:I144"/>
    <mergeCell ref="F135:I135"/>
    <mergeCell ref="F136:I136"/>
    <mergeCell ref="F137:I137"/>
    <mergeCell ref="F138:I138"/>
    <mergeCell ref="F139:I139"/>
    <mergeCell ref="F140:I140"/>
    <mergeCell ref="F131:I131"/>
    <mergeCell ref="F132:I132"/>
    <mergeCell ref="L132:M132"/>
    <mergeCell ref="N132:Q132"/>
    <mergeCell ref="F133:I133"/>
    <mergeCell ref="F134:I134"/>
    <mergeCell ref="F127:I127"/>
    <mergeCell ref="F128:I128"/>
    <mergeCell ref="F129:I129"/>
    <mergeCell ref="F130:I130"/>
    <mergeCell ref="L130:M130"/>
    <mergeCell ref="N130:Q130"/>
    <mergeCell ref="F125:I125"/>
    <mergeCell ref="L125:M125"/>
    <mergeCell ref="N125:Q125"/>
    <mergeCell ref="F126:I126"/>
    <mergeCell ref="L126:M126"/>
    <mergeCell ref="N126:Q126"/>
    <mergeCell ref="N121:Q121"/>
    <mergeCell ref="N122:Q122"/>
    <mergeCell ref="N123:Q123"/>
    <mergeCell ref="F124:I124"/>
    <mergeCell ref="L124:M124"/>
    <mergeCell ref="N124:Q124"/>
    <mergeCell ref="F113:P113"/>
    <mergeCell ref="M115:P115"/>
    <mergeCell ref="M117:Q117"/>
    <mergeCell ref="M118:Q118"/>
    <mergeCell ref="F120:I120"/>
    <mergeCell ref="L120:M120"/>
    <mergeCell ref="N120:Q120"/>
    <mergeCell ref="D101:H101"/>
    <mergeCell ref="N101:Q101"/>
    <mergeCell ref="N102:Q102"/>
    <mergeCell ref="L104:Q104"/>
    <mergeCell ref="C110:Q110"/>
    <mergeCell ref="F112:P112"/>
    <mergeCell ref="D98:H98"/>
    <mergeCell ref="N98:Q98"/>
    <mergeCell ref="D99:H99"/>
    <mergeCell ref="N99:Q99"/>
    <mergeCell ref="D100:H100"/>
    <mergeCell ref="N100:Q100"/>
    <mergeCell ref="N91:Q91"/>
    <mergeCell ref="N92:Q92"/>
    <mergeCell ref="N93:Q93"/>
    <mergeCell ref="N94:Q94"/>
    <mergeCell ref="N96:Q96"/>
    <mergeCell ref="D97:H97"/>
    <mergeCell ref="N97:Q97"/>
    <mergeCell ref="M84:Q84"/>
    <mergeCell ref="C86:G86"/>
    <mergeCell ref="N86:Q86"/>
    <mergeCell ref="N88:Q88"/>
    <mergeCell ref="N89:Q89"/>
    <mergeCell ref="N90:Q90"/>
    <mergeCell ref="L38:P38"/>
    <mergeCell ref="C76:Q76"/>
    <mergeCell ref="F78:P78"/>
    <mergeCell ref="F79:P79"/>
    <mergeCell ref="M81:P81"/>
    <mergeCell ref="M83:Q83"/>
    <mergeCell ref="H34:J34"/>
    <mergeCell ref="M34:P34"/>
    <mergeCell ref="H35:J35"/>
    <mergeCell ref="M35:P35"/>
    <mergeCell ref="H36:J36"/>
    <mergeCell ref="M36:P36"/>
    <mergeCell ref="M28:P28"/>
    <mergeCell ref="M30:P30"/>
    <mergeCell ref="H32:J32"/>
    <mergeCell ref="M32:P32"/>
    <mergeCell ref="H33:J33"/>
    <mergeCell ref="M33:P33"/>
    <mergeCell ref="O17:P17"/>
    <mergeCell ref="O18:P18"/>
    <mergeCell ref="O20:P20"/>
    <mergeCell ref="O21:P21"/>
    <mergeCell ref="E24:L24"/>
    <mergeCell ref="M27:P27"/>
    <mergeCell ref="O9:P9"/>
    <mergeCell ref="O11:P11"/>
    <mergeCell ref="O12:P12"/>
    <mergeCell ref="O14:P14"/>
    <mergeCell ref="E15:L15"/>
    <mergeCell ref="O15:P15"/>
    <mergeCell ref="H1:K1"/>
    <mergeCell ref="C2:Q2"/>
    <mergeCell ref="S2:AC2"/>
    <mergeCell ref="C4:Q4"/>
    <mergeCell ref="F6:P6"/>
    <mergeCell ref="F7:P7"/>
  </mergeCells>
  <dataValidations count="2">
    <dataValidation type="list" allowBlank="1" showInputMessage="1" showErrorMessage="1" error="Povoleny jsou hodnoty základní, snížená, zákl. přenesená, sníž. přenesená, nulová." sqref="U376:U381">
      <formula1>"základní,snížená,zákl. přenesená,sníž. přenesená,nulová"</formula1>
    </dataValidation>
    <dataValidation type="list" allowBlank="1" showInputMessage="1" showErrorMessage="1" error="Povoleny jsou hodnoty K a M." sqref="D376:D381">
      <formula1>"K,M"</formula1>
    </dataValidation>
  </dataValidations>
  <hyperlinks>
    <hyperlink ref="F1:G1" location="C2" tooltip="Krycí list rozpočtu" display="1) Krycí list rozpočtu"/>
    <hyperlink ref="H1:K1" location="C86" tooltip="Rekapitulace rozpočtu" display="2) Rekapitulace rozpočtu"/>
    <hyperlink ref="L1" location="C120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verticalDpi="0" r:id="rId1"/>
  <headerFooter alignWithMargins="0"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3 - ZTI</vt:lpstr>
      <vt:lpstr>'3 - ZTI'!Názvy_tisku</vt:lpstr>
      <vt:lpstr>'3 - ZTI'!Oblast_tisku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Třešková</dc:creator>
  <cp:lastModifiedBy>Aneta Třešková</cp:lastModifiedBy>
  <dcterms:created xsi:type="dcterms:W3CDTF">2022-08-15T08:45:54Z</dcterms:created>
  <dcterms:modified xsi:type="dcterms:W3CDTF">2022-08-15T08:46:13Z</dcterms:modified>
</cp:coreProperties>
</file>