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V - Vytápěn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'V - Vytápění'!$C$124:$K$199</definedName>
    <definedName name="_xlnm.Print_Area" localSheetId="1">'V - Vytápění'!$C$4:$J$76,'V - Vytápění'!$C$82:$J$106,'V - Vytápění'!$C$112:$K$199</definedName>
    <definedName name="_xlnm.Print_Titles" localSheetId="1">'V - Vytápění'!$124:$124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0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3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102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0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37"/>
  <c r="BH137"/>
  <c r="BG137"/>
  <c r="BF137"/>
  <c r="T137"/>
  <c r="T136"/>
  <c r="R137"/>
  <c r="R136"/>
  <c r="P137"/>
  <c r="P136"/>
  <c r="BK137"/>
  <c r="BK136"/>
  <c r="J136"/>
  <c r="J137"/>
  <c r="BE137"/>
  <c r="J99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F37"/>
  <c i="1" r="BD95"/>
  <c i="2" r="BH128"/>
  <c r="F36"/>
  <c i="1" r="BC95"/>
  <c i="2" r="BG128"/>
  <c r="F35"/>
  <c i="1" r="BB95"/>
  <c i="2" r="BF128"/>
  <c r="J34"/>
  <c i="1" r="AW95"/>
  <c i="2" r="F34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6"/>
  <c r="J30"/>
  <c i="1" r="AG95"/>
  <c i="2" r="J128"/>
  <c r="BE128"/>
  <c r="J33"/>
  <c i="1" r="AV95"/>
  <c i="2" r="F33"/>
  <c i="1" r="AZ95"/>
  <c i="2" r="J98"/>
  <c r="J97"/>
  <c r="F119"/>
  <c r="E117"/>
  <c r="F89"/>
  <c r="E87"/>
  <c r="J39"/>
  <c r="J24"/>
  <c r="E24"/>
  <c r="J122"/>
  <c r="J92"/>
  <c r="J23"/>
  <c r="J21"/>
  <c r="E21"/>
  <c r="J121"/>
  <c r="J91"/>
  <c r="J20"/>
  <c r="J18"/>
  <c r="E18"/>
  <c r="F122"/>
  <c r="F92"/>
  <c r="J17"/>
  <c r="J15"/>
  <c r="E15"/>
  <c r="F121"/>
  <c r="F91"/>
  <c r="J14"/>
  <c r="J12"/>
  <c r="J119"/>
  <c r="J89"/>
  <c r="E7"/>
  <c r="E11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<sst xmlns="http://schemas.openxmlformats.org/spreadsheetml/2006/main">
  <si>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</si>
  <si>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</si>
  <si>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</si>
  <si>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</si>
  <si>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</si>
  <si>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{535dfd56-08d7-46c8-a1b3-f9353bb0aa7d}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</si>
  <si>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</si>
  <si>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</si>
  <si>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</si>
  <si>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</si>
  <si>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</si>
  <si>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</si>
  <si>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</si>
  <si>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</si>
  <si>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Spousta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</si>
  <si>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</si>
  <si>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</si>
  <si>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Rodinný dům Třeboradice</t>
  </si>
  <si>
    <t>KSO:</t>
  </si>
  <si>
    <t>CC-CZ:</t>
  </si>
  <si>
    <t>Místo:</t>
  </si>
  <si>
    <t xml:space="preserve"> </t>
  </si>
  <si>
    <t>Datum:</t>
  </si>
  <si>
    <t>22. 7. 2020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</si>
  <si>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</si>
  <si>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</si>
  <si>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</si>
  <si>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</si>
  <si>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</si>
  <si>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</si>
  <si>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</si>
  <si>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</si>
  <si>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</si>
  <si>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</si>
  <si>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</si>
  <si>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</si>
  <si>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</si>
  <si>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</si>
  <si>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</si>
  <si>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</si>
  <si>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</si>
  <si>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</si>
  <si>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</si>
  <si>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</si>
  <si>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</si>
  <si>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</si>
  <si>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</si>
  <si>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</si>
  <si>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</si>
  <si>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</si>
  <si>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</si>
  <si>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</si>
  <si>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</si>
  <si>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</si>
  <si>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</si>
  <si>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</si>
  <si>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</si>
  <si>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</si>
  <si>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</si>
  <si>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</si>
  <si>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</si>
  <si>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</si>
  <si>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</si>
  <si>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</si>
  <si>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</si>
  <si>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</si>
  <si>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</si>
  <si>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</si>
  <si>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</si>
  <si>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</si>
  <si>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</si>
  <si>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</si>
  <si>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</si>
  <si>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</si>
  <si>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</si>
  <si>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</si>
  <si>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</si>
  <si>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</si>
  <si>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</t>
  </si>
  <si>
    <t>Vytápění</t>
  </si>
  <si>
    <t>STA</t>
  </si>
  <si>
    <t>1</t>
  </si>
  <si>
    <t>{c5dd11d0-29ce-4d9c-a228-641585e8699c}</t>
  </si>
  <si>
    <t>2</t>
  </si>
  <si>
    <t>KRYCÍ LIST SOUPISU PRACÍ</t>
  </si>
  <si>
    <t>Objekt:</t>
  </si>
  <si>
    <t>V -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</si>
  <si>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</si>
  <si>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</si>
  <si>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</si>
  <si>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</si>
  <si>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</si>
  <si>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</si>
  <si>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</si>
  <si>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</si>
  <si>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</si>
  <si>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</si>
  <si>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</si>
  <si>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</si>
  <si>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PV - Podlahové vytápění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</si>
  <si>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</si>
  <si>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</si>
  <si>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</si>
  <si>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</si>
  <si>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</si>
  <si>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</si>
  <si>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</si>
  <si>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</si>
  <si>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</si>
  <si>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</si>
  <si>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</si>
  <si>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</si>
  <si>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</si>
  <si>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</si>
  <si>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</si>
  <si>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</si>
  <si>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</si>
  <si>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</si>
  <si>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</si>
  <si>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47</t>
  </si>
  <si>
    <t>K</t>
  </si>
  <si>
    <t>713463121</t>
  </si>
  <si>
    <t>Montáž izolace tepelné potrubí potrubními pouzdry bez úpravy uchycenými sponami 1x</t>
  </si>
  <si>
    <t>m</t>
  </si>
  <si>
    <t>CS ÚRS 2019 01</t>
  </si>
  <si>
    <t>16</t>
  </si>
  <si>
    <t>560021276</t>
  </si>
  <si>
    <t>VV</t>
  </si>
  <si>
    <t>76,8+26,6+2+13</t>
  </si>
  <si>
    <t>48</t>
  </si>
  <si>
    <t>M</t>
  </si>
  <si>
    <t>28377096</t>
  </si>
  <si>
    <t>izolace tepelná potrubí z pěnového polyetylenu 15 x 25 mm</t>
  </si>
  <si>
    <t>32</t>
  </si>
  <si>
    <t>-1604297048</t>
  </si>
  <si>
    <t>49</t>
  </si>
  <si>
    <t>28377106</t>
  </si>
  <si>
    <t>izolace tepelná potrubí z pěnového polyetylenu 18 x 25 mm</t>
  </si>
  <si>
    <t>-353211956</t>
  </si>
  <si>
    <t>50</t>
  </si>
  <si>
    <t>28377046</t>
  </si>
  <si>
    <t>izolace tepelná potrubí z pěnového polyetylenu 22 x 25 mm</t>
  </si>
  <si>
    <t>-1689553265</t>
  </si>
  <si>
    <t>51</t>
  </si>
  <si>
    <t>28377049</t>
  </si>
  <si>
    <t>izolace tepelná potrubí z pěnového polyetylenu 28 x 25 mm</t>
  </si>
  <si>
    <t>-1430478920</t>
  </si>
  <si>
    <t>52</t>
  </si>
  <si>
    <t>998713101</t>
  </si>
  <si>
    <t>Přesun hmot tonážní pro izolace tepelné v objektech v do 6 m</t>
  </si>
  <si>
    <t>t</t>
  </si>
  <si>
    <t>-487140500</t>
  </si>
  <si>
    <t>53</t>
  </si>
  <si>
    <t>998713181</t>
  </si>
  <si>
    <t>Příplatek k přesunu hmot tonážní 713 prováděný bez použití mechanizace</t>
  </si>
  <si>
    <t>-1406898592</t>
  </si>
  <si>
    <t>731</t>
  </si>
  <si>
    <t>Ústřední vytápění - kotelny</t>
  </si>
  <si>
    <t>4</t>
  </si>
  <si>
    <t>731244108R</t>
  </si>
  <si>
    <t>Plynový kondenzační kotel Buderus GB122i-24</t>
  </si>
  <si>
    <t>soubor</t>
  </si>
  <si>
    <t>653959270</t>
  </si>
  <si>
    <t>vč. zásobníku S120/5W</t>
  </si>
  <si>
    <t>vč. rozdělovače pro 2 okruhy</t>
  </si>
  <si>
    <t>vč. čerpadlové skupiny bez směšování H=4m</t>
  </si>
  <si>
    <t>vč. čerpadlové skupiny se směšováním H=4m</t>
  </si>
  <si>
    <t>vč. 2x modul MM100</t>
  </si>
  <si>
    <t>vč. montáže a zprovoznění</t>
  </si>
  <si>
    <t>5</t>
  </si>
  <si>
    <t>998731101</t>
  </si>
  <si>
    <t>Přesun hmot tonážní pro kotelny v objektech v do 6 m</t>
  </si>
  <si>
    <t>-1588252492</t>
  </si>
  <si>
    <t>6</t>
  </si>
  <si>
    <t>998731181</t>
  </si>
  <si>
    <t>Příplatek k přesunu hmot tonážní 731 prováděný bez použití mechanizace</t>
  </si>
  <si>
    <t>1803388423</t>
  </si>
  <si>
    <t>732</t>
  </si>
  <si>
    <t>Ústřední vytápění - strojovny</t>
  </si>
  <si>
    <t>732331611</t>
  </si>
  <si>
    <t>Nádoba tlaková expanzní s membránou závitové připojení PN 0,6 o objemu 8 l</t>
  </si>
  <si>
    <t>-1770974890</t>
  </si>
  <si>
    <t>998732101</t>
  </si>
  <si>
    <t>Přesun hmot tonážní pro strojovny v objektech v do 6 m</t>
  </si>
  <si>
    <t>-1415161617</t>
  </si>
  <si>
    <t>3</t>
  </si>
  <si>
    <t>998732181</t>
  </si>
  <si>
    <t>Příplatek k přesunu hmot tonážní 732 prováděný bez použití mechanizace</t>
  </si>
  <si>
    <t>1829457022</t>
  </si>
  <si>
    <t>733</t>
  </si>
  <si>
    <t>Ústřední vytápění - rozvodné potrubí</t>
  </si>
  <si>
    <t>39</t>
  </si>
  <si>
    <t>733223202</t>
  </si>
  <si>
    <t>Potrubí měděné tvrdé spojované tvrdým pájením D 15x1</t>
  </si>
  <si>
    <t>427734429</t>
  </si>
  <si>
    <t>40</t>
  </si>
  <si>
    <t>733223203</t>
  </si>
  <si>
    <t>Potrubí měděné tvrdé spojované tvrdým pájením D 18x1</t>
  </si>
  <si>
    <t>2051797092</t>
  </si>
  <si>
    <t>41</t>
  </si>
  <si>
    <t>733223204</t>
  </si>
  <si>
    <t>Potrubí měděné tvrdé spojované tvrdým pájením D 22x1</t>
  </si>
  <si>
    <t>-617023618</t>
  </si>
  <si>
    <t>42</t>
  </si>
  <si>
    <t>733223205</t>
  </si>
  <si>
    <t>Potrubí měděné tvrdé spojované tvrdým pájením D 28x1,5</t>
  </si>
  <si>
    <t>211854406</t>
  </si>
  <si>
    <t>43</t>
  </si>
  <si>
    <t>733291101</t>
  </si>
  <si>
    <t>Zkouška těsnosti potrubí měděné do D 35x1,5</t>
  </si>
  <si>
    <t>-351518639</t>
  </si>
  <si>
    <t>44</t>
  </si>
  <si>
    <t>998733101</t>
  </si>
  <si>
    <t>Přesun hmot tonážní pro rozvody potrubí v objektech v do 6 m</t>
  </si>
  <si>
    <t>885095026</t>
  </si>
  <si>
    <t>45</t>
  </si>
  <si>
    <t>998733181</t>
  </si>
  <si>
    <t>Příplatek k přesunu hmot tonážní 733 prováděný bez použití mechanizace</t>
  </si>
  <si>
    <t>970904059</t>
  </si>
  <si>
    <t>734</t>
  </si>
  <si>
    <t>Ústřední vytápění - armatury</t>
  </si>
  <si>
    <t>46</t>
  </si>
  <si>
    <t>734261402</t>
  </si>
  <si>
    <t>Armatura připojovací rohová G 1/2x18 PN 10 do 110°C radiátorů typu VK</t>
  </si>
  <si>
    <t>kus</t>
  </si>
  <si>
    <t>-1949466626</t>
  </si>
  <si>
    <t>12</t>
  </si>
  <si>
    <t>734291124</t>
  </si>
  <si>
    <t>Kohout plnící a vypouštěcí G 3/4 PN 10 do 90°C závitový</t>
  </si>
  <si>
    <t>995944105</t>
  </si>
  <si>
    <t>13</t>
  </si>
  <si>
    <t>734291244</t>
  </si>
  <si>
    <t>Filtr závitový přímý G 1 PN 16 do 130°C s vnitřními závity</t>
  </si>
  <si>
    <t>-1621965919</t>
  </si>
  <si>
    <t>14</t>
  </si>
  <si>
    <t>734292715</t>
  </si>
  <si>
    <t>Kohout kulový přímý G 1 PN 42 do 185°C vnitřní závit</t>
  </si>
  <si>
    <t>770478928</t>
  </si>
  <si>
    <t>998734101</t>
  </si>
  <si>
    <t>Přesun hmot tonážní pro armatury v objektech v do 6 m</t>
  </si>
  <si>
    <t>2051503963</t>
  </si>
  <si>
    <t>998734181</t>
  </si>
  <si>
    <t>Příplatek k přesunu hmot tonážní 734 prováděný bez použití mechanizace</t>
  </si>
  <si>
    <t>-673689615</t>
  </si>
  <si>
    <t>735</t>
  </si>
  <si>
    <t>Ústřední vytápění - otopná tělesa</t>
  </si>
  <si>
    <t>38</t>
  </si>
  <si>
    <t>735000912</t>
  </si>
  <si>
    <t>Vyregulování ventilu nebo kohoutu dvojregulačního s termostatickým ovládáním</t>
  </si>
  <si>
    <t>-1592664496</t>
  </si>
  <si>
    <t>30</t>
  </si>
  <si>
    <t>735152273.KRD</t>
  </si>
  <si>
    <t>Otopné těleso panelové VK jednodeskové 1 přídavná přestupní plocha KORADO Radik VK typ 11 výška/délka 600/600mm výkon 601 W</t>
  </si>
  <si>
    <t>-1097726115</t>
  </si>
  <si>
    <t>31</t>
  </si>
  <si>
    <t>735152471.KRD</t>
  </si>
  <si>
    <t>Otopné těleso panelové VK dvoudeskové 1 přídavná přestupní plocha KORADO Radik VK typ 21 výška/délka 600/400mm výkon 515 W</t>
  </si>
  <si>
    <t>-896642932</t>
  </si>
  <si>
    <t>735152573.KRD</t>
  </si>
  <si>
    <t>Otopné těleso panelové VK dvoudeskové 2 přídavné přestupní plochy KORADO Radik VK typ 22 výška/délka 600/600mm výkon 1007 W</t>
  </si>
  <si>
    <t>-965128252</t>
  </si>
  <si>
    <t>33</t>
  </si>
  <si>
    <t>735152575.KRD</t>
  </si>
  <si>
    <t>Otopné těleso panelové VK dvoudeskové 2 přídavné přestupní plochy KORADO Radik VK typ 22 výška/délka 600/800mm výkon 1343 W</t>
  </si>
  <si>
    <t>70806995</t>
  </si>
  <si>
    <t>34</t>
  </si>
  <si>
    <t>735152578.KRD</t>
  </si>
  <si>
    <t>Otopné těleso panelové VK dvoudeskové 2 přídavné přestupní plochy KORADO Radik VK typ 22 výška/délka 600/1100mm výkon 1847W</t>
  </si>
  <si>
    <t>-777627245</t>
  </si>
  <si>
    <t>35</t>
  </si>
  <si>
    <t>735152579.KRD</t>
  </si>
  <si>
    <t>Otopné těleso panelové VK dvoudeskové 2 přídavné přestupní plochy KORADO Radik VK typ 22 výška/délka 600/1200mm výkon 2015W</t>
  </si>
  <si>
    <t>-839924352</t>
  </si>
  <si>
    <t>17</t>
  </si>
  <si>
    <t>735164271</t>
  </si>
  <si>
    <t>Korado Koralux Linear MAX-M KLM-182060-00M</t>
  </si>
  <si>
    <t>427456107</t>
  </si>
  <si>
    <t>vč. topné patrony 700 W</t>
  </si>
  <si>
    <t>vč. HM armatury 1/2"</t>
  </si>
  <si>
    <t>18</t>
  </si>
  <si>
    <t>735511142</t>
  </si>
  <si>
    <t>Podlahové vytápění - prostorový termostat programovatelný týdenní</t>
  </si>
  <si>
    <t>254585937</t>
  </si>
  <si>
    <t>36</t>
  </si>
  <si>
    <t>998735101</t>
  </si>
  <si>
    <t>Přesun hmot tonážní pro otopná tělesa v objektech v do 6 m</t>
  </si>
  <si>
    <t>-1564543430</t>
  </si>
  <si>
    <t>37</t>
  </si>
  <si>
    <t>998735181</t>
  </si>
  <si>
    <t>Příplatek k přesunu hmot tonážní 735 prováděný bez použití mechanizace</t>
  </si>
  <si>
    <t>-1447685581</t>
  </si>
  <si>
    <t>PV</t>
  </si>
  <si>
    <t>Podlahové vytápění</t>
  </si>
  <si>
    <t>19</t>
  </si>
  <si>
    <t>PV1</t>
  </si>
  <si>
    <t>Montáž podlahového vytápění</t>
  </si>
  <si>
    <t>soub</t>
  </si>
  <si>
    <t>-101642200</t>
  </si>
  <si>
    <t>20</t>
  </si>
  <si>
    <t>PV2</t>
  </si>
  <si>
    <t>Přesun hmot pro podlahové vytápění</t>
  </si>
  <si>
    <t>-218725044</t>
  </si>
  <si>
    <t>Pol1</t>
  </si>
  <si>
    <t>Adaptér pro trubky PEX-AL-PEX R179AM (M 18) ( pro rozdělovače ) 18x2</t>
  </si>
  <si>
    <t>ks</t>
  </si>
  <si>
    <t>8</t>
  </si>
  <si>
    <t>756837743</t>
  </si>
  <si>
    <t>22</t>
  </si>
  <si>
    <t>Pol2</t>
  </si>
  <si>
    <t>Kulový kohout R259D 1 x 1; PN35</t>
  </si>
  <si>
    <t>-1093183328</t>
  </si>
  <si>
    <t>23</t>
  </si>
  <si>
    <t>Pol3</t>
  </si>
  <si>
    <t>Skříň rozdělovače R501 B</t>
  </si>
  <si>
    <t>-1348043430</t>
  </si>
  <si>
    <t>24</t>
  </si>
  <si>
    <t>Pol4</t>
  </si>
  <si>
    <t>Ukončení rozdělovačů R554A 1 x 3/4</t>
  </si>
  <si>
    <t>1481618161</t>
  </si>
  <si>
    <t>25</t>
  </si>
  <si>
    <t>Pol5</t>
  </si>
  <si>
    <t>Trubka PEX-AL-PEX R999 (podlahové vytápění) 18x2,0 ( 100 m; 200 m )</t>
  </si>
  <si>
    <t>-431138606</t>
  </si>
  <si>
    <t>26</t>
  </si>
  <si>
    <t>Pol6</t>
  </si>
  <si>
    <t>Systémová deska s výstupky R979 T50 h30 ( 13,44 m^2 )</t>
  </si>
  <si>
    <t>m2</t>
  </si>
  <si>
    <t>-59849494</t>
  </si>
  <si>
    <t>27</t>
  </si>
  <si>
    <t>Pol7</t>
  </si>
  <si>
    <t>R553F - Předmontovaný rozdělovač 1" 1"x18 / 6</t>
  </si>
  <si>
    <t>553311799</t>
  </si>
  <si>
    <t>28</t>
  </si>
  <si>
    <t>Pol8</t>
  </si>
  <si>
    <t>Ochranná trubka černá 25 ( 100 m )</t>
  </si>
  <si>
    <t>-950976896</t>
  </si>
  <si>
    <t>29</t>
  </si>
  <si>
    <t>Pol9</t>
  </si>
  <si>
    <t>Izolační a dilatační pás K369 15 x 0,8 cm ( 50 m )</t>
  </si>
  <si>
    <t>-1610635000</t>
  </si>
  <si>
    <t>OST</t>
  </si>
  <si>
    <t>Ostatní</t>
  </si>
  <si>
    <t>7</t>
  </si>
  <si>
    <t>OST1</t>
  </si>
  <si>
    <t>Koaxiální systé odvodu spalin a přívodu spalovacího vzduchu DN 80/125</t>
  </si>
  <si>
    <t>512</t>
  </si>
  <si>
    <t>-1703766982</t>
  </si>
  <si>
    <t>OST4</t>
  </si>
  <si>
    <t>Drobný materiál, příchytky, fitinky apod.</t>
  </si>
  <si>
    <t>658265996</t>
  </si>
  <si>
    <t>9</t>
  </si>
  <si>
    <t>OST5</t>
  </si>
  <si>
    <t>Výchozí revize, protokoly zkoušek</t>
  </si>
  <si>
    <t>1014402376</t>
  </si>
  <si>
    <t>10</t>
  </si>
  <si>
    <t>OST6</t>
  </si>
  <si>
    <t>Stavební přípomoce</t>
  </si>
  <si>
    <t>924562426</t>
  </si>
  <si>
    <t>11</t>
  </si>
  <si>
    <t>OST7</t>
  </si>
  <si>
    <t>Nepředpokládatelné náklady</t>
  </si>
  <si>
    <t>-722684560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</si>
</sst>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37</v>
      </c>
      <c r="E29" s="44"/>
      <c r="F29" s="30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47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48</v>
      </c>
      <c r="AI60" s="39"/>
      <c r="AJ60" s="39"/>
      <c r="AK60" s="39"/>
      <c r="AL60" s="39"/>
      <c r="AM60" s="58" t="s">
        <v>49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51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48</v>
      </c>
      <c r="AI75" s="39"/>
      <c r="AJ75" s="39"/>
      <c r="AK75" s="39"/>
      <c r="AL75" s="39"/>
      <c r="AM75" s="58" t="s">
        <v>49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Spousta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Rodinný dům Třeboradice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22. 7. 2020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41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6" customFormat="1" ht="16.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'V - Vytápění'!J30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0</v>
      </c>
      <c r="AU95" s="122">
        <f>'V - Vytápění'!P125</f>
        <v>0</v>
      </c>
      <c r="AV95" s="121">
        <f>'V - Vytápění'!J33</f>
        <v>0</v>
      </c>
      <c r="AW95" s="121">
        <f>'V - Vytápění'!J34</f>
        <v>0</v>
      </c>
      <c r="AX95" s="121">
        <f>'V - Vytápění'!J35</f>
        <v>0</v>
      </c>
      <c r="AY95" s="121">
        <f>'V - Vytápění'!J36</f>
        <v>0</v>
      </c>
      <c r="AZ95" s="121">
        <f>'V - Vytápění'!F33</f>
        <v>0</v>
      </c>
      <c r="BA95" s="121">
        <f>'V - Vytápění'!F34</f>
        <v>0</v>
      </c>
      <c r="BB95" s="121">
        <f>'V - Vytápění'!F35</f>
        <v>0</v>
      </c>
      <c r="BC95" s="121">
        <f>'V - Vytápění'!F36</f>
        <v>0</v>
      </c>
      <c r="BD95" s="123">
        <f>'V - Vytápění'!F37</f>
        <v>0</v>
      </c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83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ba2TkrNeul4nvlatsMBx2UVHcyp+dS7uObetfsnY3xzL+To0Pe12w8nl81U9XGMd+5A23/J5aDeD/79+ZW7htw==" hashValue="Rg55LeumQ7hboFtUs9ei48RV8TZ74vHMe9njSuTDyZ3SDh/fnc/aPvvca1xNIWnbM6vp2uaruV70gIpubJjap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V - Vytápě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82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83</v>
      </c>
    </row>
    <row r="4" ht="24.96" customHeight="1">
      <c r="B4" s="18"/>
      <c r="D4" s="129" t="s">
        <v>84</v>
      </c>
      <c r="L4" s="18"/>
      <c r="M4" s="130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1" t="s">
        <v>16</v>
      </c>
      <c r="L6" s="18"/>
    </row>
    <row r="7" ht="16.5" customHeight="1">
      <c r="B7" s="18"/>
      <c r="E7" s="132" t="str">
        <f>'Rekapitulace stavby'!K6</f>
        <v>Rodinný dům Třeboradice</v>
      </c>
      <c r="F7" s="131"/>
      <c r="G7" s="131"/>
      <c r="H7" s="131"/>
      <c r="L7" s="18"/>
    </row>
    <row r="8" s="1" customFormat="1" ht="12" customHeight="1">
      <c r="B8" s="41"/>
      <c r="D8" s="131" t="s">
        <v>85</v>
      </c>
      <c r="I8" s="133"/>
      <c r="L8" s="41"/>
    </row>
    <row r="9" s="1" customFormat="1" ht="36.96" customHeight="1">
      <c r="B9" s="41"/>
      <c r="E9" s="134" t="s">
        <v>86</v>
      </c>
      <c r="F9" s="1"/>
      <c r="G9" s="1"/>
      <c r="H9" s="1"/>
      <c r="I9" s="133"/>
      <c r="L9" s="41"/>
    </row>
    <row r="10" s="1" customFormat="1">
      <c r="B10" s="41"/>
      <c r="I10" s="133"/>
      <c r="L10" s="41"/>
    </row>
    <row r="11" s="1" customFormat="1" ht="12" customHeight="1">
      <c r="B11" s="41"/>
      <c r="D11" s="131" t="s">
        <v>18</v>
      </c>
      <c r="F11" s="135" t="s">
        <v>1</v>
      </c>
      <c r="I11" s="136" t="s">
        <v>19</v>
      </c>
      <c r="J11" s="135" t="s">
        <v>1</v>
      </c>
      <c r="L11" s="41"/>
    </row>
    <row r="12" s="1" customFormat="1" ht="12" customHeight="1">
      <c r="B12" s="41"/>
      <c r="D12" s="131" t="s">
        <v>20</v>
      </c>
      <c r="F12" s="135" t="s">
        <v>21</v>
      </c>
      <c r="I12" s="136" t="s">
        <v>22</v>
      </c>
      <c r="J12" s="137" t="str">
        <f>'Rekapitulace stavby'!AN8</f>
        <v>22. 7. 2020</v>
      </c>
      <c r="L12" s="41"/>
    </row>
    <row r="13" s="1" customFormat="1" ht="10.8" customHeight="1">
      <c r="B13" s="41"/>
      <c r="I13" s="133"/>
      <c r="L13" s="41"/>
    </row>
    <row r="14" s="1" customFormat="1" ht="12" customHeight="1">
      <c r="B14" s="41"/>
      <c r="D14" s="131" t="s">
        <v>24</v>
      </c>
      <c r="I14" s="136" t="s">
        <v>25</v>
      </c>
      <c r="J14" s="135" t="str">
        <f>IF('Rekapitulace stavby'!AN10="","",'Rekapitulace stavby'!AN10)</f>
        <v/>
      </c>
      <c r="L14" s="41"/>
    </row>
    <row r="15" s="1" customFormat="1" ht="18" customHeight="1">
      <c r="B15" s="41"/>
      <c r="E15" s="135" t="str">
        <f>IF('Rekapitulace stavby'!E11="","",'Rekapitulace stavby'!E11)</f>
        <v xml:space="preserve"> </v>
      </c>
      <c r="I15" s="136" t="s">
        <v>26</v>
      </c>
      <c r="J15" s="135" t="str">
        <f>IF('Rekapitulace stavby'!AN11="","",'Rekapitulace stavby'!AN11)</f>
        <v/>
      </c>
      <c r="L15" s="41"/>
    </row>
    <row r="16" s="1" customFormat="1" ht="6.96" customHeight="1">
      <c r="B16" s="41"/>
      <c r="I16" s="133"/>
      <c r="L16" s="41"/>
    </row>
    <row r="17" s="1" customFormat="1" ht="12" customHeight="1">
      <c r="B17" s="41"/>
      <c r="D17" s="131" t="s">
        <v>27</v>
      </c>
      <c r="I17" s="136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5"/>
      <c r="G18" s="135"/>
      <c r="H18" s="135"/>
      <c r="I18" s="136" t="s">
        <v>26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3"/>
      <c r="L19" s="41"/>
    </row>
    <row r="20" s="1" customFormat="1" ht="12" customHeight="1">
      <c r="B20" s="41"/>
      <c r="D20" s="131" t="s">
        <v>29</v>
      </c>
      <c r="I20" s="136" t="s">
        <v>25</v>
      </c>
      <c r="J20" s="135" t="str">
        <f>IF('Rekapitulace stavby'!AN16="","",'Rekapitulace stavby'!AN16)</f>
        <v/>
      </c>
      <c r="L20" s="41"/>
    </row>
    <row r="21" s="1" customFormat="1" ht="18" customHeight="1">
      <c r="B21" s="41"/>
      <c r="E21" s="135" t="str">
        <f>IF('Rekapitulace stavby'!E17="","",'Rekapitulace stavby'!E17)</f>
        <v xml:space="preserve"> </v>
      </c>
      <c r="I21" s="136" t="s">
        <v>26</v>
      </c>
      <c r="J21" s="135" t="str">
        <f>IF('Rekapitulace stavby'!AN17="","",'Rekapitulace stavby'!AN17)</f>
        <v/>
      </c>
      <c r="L21" s="41"/>
    </row>
    <row r="22" s="1" customFormat="1" ht="6.96" customHeight="1">
      <c r="B22" s="41"/>
      <c r="I22" s="133"/>
      <c r="L22" s="41"/>
    </row>
    <row r="23" s="1" customFormat="1" ht="12" customHeight="1">
      <c r="B23" s="41"/>
      <c r="D23" s="131" t="s">
        <v>31</v>
      </c>
      <c r="I23" s="136" t="s">
        <v>25</v>
      </c>
      <c r="J23" s="135" t="str">
        <f>IF('Rekapitulace stavby'!AN19="","",'Rekapitulace stavby'!AN19)</f>
        <v/>
      </c>
      <c r="L23" s="41"/>
    </row>
    <row r="24" s="1" customFormat="1" ht="18" customHeight="1">
      <c r="B24" s="41"/>
      <c r="E24" s="135" t="str">
        <f>IF('Rekapitulace stavby'!E20="","",'Rekapitulace stavby'!E20)</f>
        <v xml:space="preserve"> </v>
      </c>
      <c r="I24" s="136" t="s">
        <v>26</v>
      </c>
      <c r="J24" s="135" t="str">
        <f>IF('Rekapitulace stavby'!AN20="","",'Rekapitulace stavby'!AN20)</f>
        <v/>
      </c>
      <c r="L24" s="41"/>
    </row>
    <row r="25" s="1" customFormat="1" ht="6.96" customHeight="1">
      <c r="B25" s="41"/>
      <c r="I25" s="133"/>
      <c r="L25" s="41"/>
    </row>
    <row r="26" s="1" customFormat="1" ht="12" customHeight="1">
      <c r="B26" s="41"/>
      <c r="D26" s="131" t="s">
        <v>32</v>
      </c>
      <c r="I26" s="133"/>
      <c r="L26" s="41"/>
    </row>
    <row r="27" s="7" customFormat="1" ht="16.5" customHeight="1">
      <c r="B27" s="138"/>
      <c r="E27" s="139" t="s">
        <v>1</v>
      </c>
      <c r="F27" s="139"/>
      <c r="G27" s="139"/>
      <c r="H27" s="139"/>
      <c r="I27" s="140"/>
      <c r="L27" s="138"/>
    </row>
    <row r="28" s="1" customFormat="1" ht="6.96" customHeight="1">
      <c r="B28" s="41"/>
      <c r="I28" s="133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1"/>
      <c r="J29" s="76"/>
      <c r="K29" s="76"/>
      <c r="L29" s="41"/>
    </row>
    <row r="30" s="1" customFormat="1" ht="25.44" customHeight="1">
      <c r="B30" s="41"/>
      <c r="D30" s="142" t="s">
        <v>33</v>
      </c>
      <c r="I30" s="133"/>
      <c r="J30" s="143">
        <f>ROUND(J125,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1"/>
      <c r="J31" s="76"/>
      <c r="K31" s="76"/>
      <c r="L31" s="41"/>
    </row>
    <row r="32" s="1" customFormat="1" ht="14.4" customHeight="1">
      <c r="B32" s="41"/>
      <c r="F32" s="144" t="s">
        <v>35</v>
      </c>
      <c r="I32" s="145" t="s">
        <v>34</v>
      </c>
      <c r="J32" s="144" t="s">
        <v>36</v>
      </c>
      <c r="L32" s="41"/>
    </row>
    <row r="33" s="1" customFormat="1" ht="14.4" customHeight="1">
      <c r="B33" s="41"/>
      <c r="D33" s="146" t="s">
        <v>37</v>
      </c>
      <c r="E33" s="131" t="s">
        <v>38</v>
      </c>
      <c r="F33" s="147">
        <f>ROUND((SUM(BE125:BE199)),  2)</f>
        <v>0</v>
      </c>
      <c r="I33" s="148">
        <v>0.20999999999999999</v>
      </c>
      <c r="J33" s="147">
        <f>ROUND(((SUM(BE125:BE199))*I33),  2)</f>
        <v>0</v>
      </c>
      <c r="L33" s="41"/>
    </row>
    <row r="34" s="1" customFormat="1" ht="14.4" customHeight="1">
      <c r="B34" s="41"/>
      <c r="E34" s="131" t="s">
        <v>39</v>
      </c>
      <c r="F34" s="147">
        <f>ROUND((SUM(BF125:BF199)),  2)</f>
        <v>0</v>
      </c>
      <c r="I34" s="148">
        <v>0.14999999999999999</v>
      </c>
      <c r="J34" s="147">
        <f>ROUND(((SUM(BF125:BF199))*I34),  2)</f>
        <v>0</v>
      </c>
      <c r="L34" s="41"/>
    </row>
    <row r="35" hidden="1" s="1" customFormat="1" ht="14.4" customHeight="1">
      <c r="B35" s="41"/>
      <c r="E35" s="131" t="s">
        <v>40</v>
      </c>
      <c r="F35" s="147">
        <f>ROUND((SUM(BG125:BG199)),  2)</f>
        <v>0</v>
      </c>
      <c r="I35" s="148">
        <v>0.20999999999999999</v>
      </c>
      <c r="J35" s="147">
        <f>0</f>
        <v>0</v>
      </c>
      <c r="L35" s="41"/>
    </row>
    <row r="36" hidden="1" s="1" customFormat="1" ht="14.4" customHeight="1">
      <c r="B36" s="41"/>
      <c r="E36" s="131" t="s">
        <v>41</v>
      </c>
      <c r="F36" s="147">
        <f>ROUND((SUM(BH125:BH199)),  2)</f>
        <v>0</v>
      </c>
      <c r="I36" s="148">
        <v>0.14999999999999999</v>
      </c>
      <c r="J36" s="147">
        <f>0</f>
        <v>0</v>
      </c>
      <c r="L36" s="41"/>
    </row>
    <row r="37" hidden="1" s="1" customFormat="1" ht="14.4" customHeight="1">
      <c r="B37" s="41"/>
      <c r="E37" s="131" t="s">
        <v>42</v>
      </c>
      <c r="F37" s="147">
        <f>ROUND((SUM(BI125:BI199)),  2)</f>
        <v>0</v>
      </c>
      <c r="I37" s="148">
        <v>0</v>
      </c>
      <c r="J37" s="147">
        <f>0</f>
        <v>0</v>
      </c>
      <c r="L37" s="41"/>
    </row>
    <row r="38" s="1" customFormat="1" ht="6.96" customHeight="1">
      <c r="B38" s="41"/>
      <c r="I38" s="133"/>
      <c r="L38" s="41"/>
    </row>
    <row r="39" s="1" customFormat="1" ht="25.44" customHeight="1"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4"/>
      <c r="J39" s="155">
        <f>SUM(J30:J37)</f>
        <v>0</v>
      </c>
      <c r="K39" s="156"/>
      <c r="L39" s="41"/>
    </row>
    <row r="40" s="1" customFormat="1" ht="14.4" customHeight="1">
      <c r="B40" s="41"/>
      <c r="I40" s="133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57" t="s">
        <v>46</v>
      </c>
      <c r="E50" s="158"/>
      <c r="F50" s="158"/>
      <c r="G50" s="157" t="s">
        <v>47</v>
      </c>
      <c r="H50" s="158"/>
      <c r="I50" s="159"/>
      <c r="J50" s="158"/>
      <c r="K50" s="158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0" t="s">
        <v>48</v>
      </c>
      <c r="E61" s="161"/>
      <c r="F61" s="162" t="s">
        <v>49</v>
      </c>
      <c r="G61" s="160" t="s">
        <v>48</v>
      </c>
      <c r="H61" s="161"/>
      <c r="I61" s="163"/>
      <c r="J61" s="164" t="s">
        <v>49</v>
      </c>
      <c r="K61" s="161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57" t="s">
        <v>50</v>
      </c>
      <c r="E65" s="158"/>
      <c r="F65" s="158"/>
      <c r="G65" s="157" t="s">
        <v>51</v>
      </c>
      <c r="H65" s="158"/>
      <c r="I65" s="159"/>
      <c r="J65" s="158"/>
      <c r="K65" s="158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0" t="s">
        <v>48</v>
      </c>
      <c r="E76" s="161"/>
      <c r="F76" s="162" t="s">
        <v>49</v>
      </c>
      <c r="G76" s="160" t="s">
        <v>48</v>
      </c>
      <c r="H76" s="161"/>
      <c r="I76" s="163"/>
      <c r="J76" s="164" t="s">
        <v>49</v>
      </c>
      <c r="K76" s="161"/>
      <c r="L76" s="41"/>
    </row>
    <row r="77" s="1" customFormat="1" ht="14.4" customHeight="1">
      <c r="B77" s="165"/>
      <c r="C77" s="166"/>
      <c r="D77" s="166"/>
      <c r="E77" s="166"/>
      <c r="F77" s="166"/>
      <c r="G77" s="166"/>
      <c r="H77" s="166"/>
      <c r="I77" s="167"/>
      <c r="J77" s="166"/>
      <c r="K77" s="166"/>
      <c r="L77" s="41"/>
    </row>
    <row r="81" s="1" customFormat="1" ht="6.96" customHeight="1">
      <c r="B81" s="168"/>
      <c r="C81" s="169"/>
      <c r="D81" s="169"/>
      <c r="E81" s="169"/>
      <c r="F81" s="169"/>
      <c r="G81" s="169"/>
      <c r="H81" s="169"/>
      <c r="I81" s="170"/>
      <c r="J81" s="169"/>
      <c r="K81" s="169"/>
      <c r="L81" s="41"/>
    </row>
    <row r="82" s="1" customFormat="1" ht="24.96" customHeight="1">
      <c r="B82" s="36"/>
      <c r="C82" s="21" t="s">
        <v>87</v>
      </c>
      <c r="D82" s="37"/>
      <c r="E82" s="37"/>
      <c r="F82" s="37"/>
      <c r="G82" s="37"/>
      <c r="H82" s="37"/>
      <c r="I82" s="133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3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3"/>
      <c r="J84" s="37"/>
      <c r="K84" s="37"/>
      <c r="L84" s="41"/>
    </row>
    <row r="85" s="1" customFormat="1" ht="16.5" customHeight="1">
      <c r="B85" s="36"/>
      <c r="C85" s="37"/>
      <c r="D85" s="37"/>
      <c r="E85" s="171" t="str">
        <f>E7</f>
        <v>Rodinný dům Třeboradice</v>
      </c>
      <c r="F85" s="30"/>
      <c r="G85" s="30"/>
      <c r="H85" s="30"/>
      <c r="I85" s="133"/>
      <c r="J85" s="37"/>
      <c r="K85" s="37"/>
      <c r="L85" s="41"/>
    </row>
    <row r="86" s="1" customFormat="1" ht="12" customHeight="1">
      <c r="B86" s="36"/>
      <c r="C86" s="30" t="s">
        <v>85</v>
      </c>
      <c r="D86" s="37"/>
      <c r="E86" s="37"/>
      <c r="F86" s="37"/>
      <c r="G86" s="37"/>
      <c r="H86" s="37"/>
      <c r="I86" s="133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V - Vytápění</v>
      </c>
      <c r="F87" s="37"/>
      <c r="G87" s="37"/>
      <c r="H87" s="37"/>
      <c r="I87" s="13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3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6" t="s">
        <v>22</v>
      </c>
      <c r="J89" s="72" t="str">
        <f>IF(J12="","",J12)</f>
        <v>22. 7. 2020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3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 xml:space="preserve"> </v>
      </c>
      <c r="G91" s="37"/>
      <c r="H91" s="37"/>
      <c r="I91" s="136" t="s">
        <v>29</v>
      </c>
      <c r="J91" s="34" t="str">
        <f>E21</f>
        <v xml:space="preserve"> </v>
      </c>
      <c r="K91" s="37"/>
      <c r="L91" s="41"/>
    </row>
    <row r="92" s="1" customFormat="1" ht="15.15" customHeight="1">
      <c r="B92" s="36"/>
      <c r="C92" s="30" t="s">
        <v>27</v>
      </c>
      <c r="D92" s="37"/>
      <c r="E92" s="37"/>
      <c r="F92" s="25" t="str">
        <f>IF(E18="","",E18)</f>
        <v>Vyplň údaj</v>
      </c>
      <c r="G92" s="37"/>
      <c r="H92" s="37"/>
      <c r="I92" s="136" t="s">
        <v>31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3"/>
      <c r="J93" s="37"/>
      <c r="K93" s="37"/>
      <c r="L93" s="41"/>
    </row>
    <row r="94" s="1" customFormat="1" ht="29.28" customHeight="1">
      <c r="B94" s="36"/>
      <c r="C94" s="172" t="s">
        <v>88</v>
      </c>
      <c r="D94" s="173"/>
      <c r="E94" s="173"/>
      <c r="F94" s="173"/>
      <c r="G94" s="173"/>
      <c r="H94" s="173"/>
      <c r="I94" s="174"/>
      <c r="J94" s="175" t="s">
        <v>89</v>
      </c>
      <c r="K94" s="173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3"/>
      <c r="J95" s="37"/>
      <c r="K95" s="37"/>
      <c r="L95" s="41"/>
    </row>
    <row r="96" s="1" customFormat="1" ht="22.8" customHeight="1">
      <c r="B96" s="36"/>
      <c r="C96" s="176" t="s">
        <v>90</v>
      </c>
      <c r="D96" s="37"/>
      <c r="E96" s="37"/>
      <c r="F96" s="37"/>
      <c r="G96" s="37"/>
      <c r="H96" s="37"/>
      <c r="I96" s="133"/>
      <c r="J96" s="103">
        <f>J125</f>
        <v>0</v>
      </c>
      <c r="K96" s="37"/>
      <c r="L96" s="41"/>
      <c r="AU96" s="15" t="s">
        <v>91</v>
      </c>
    </row>
    <row r="97" s="8" customFormat="1" ht="24.96" customHeight="1">
      <c r="B97" s="177"/>
      <c r="C97" s="178"/>
      <c r="D97" s="179" t="s">
        <v>92</v>
      </c>
      <c r="E97" s="180"/>
      <c r="F97" s="180"/>
      <c r="G97" s="180"/>
      <c r="H97" s="180"/>
      <c r="I97" s="181"/>
      <c r="J97" s="182">
        <f>J126</f>
        <v>0</v>
      </c>
      <c r="K97" s="178"/>
      <c r="L97" s="183"/>
    </row>
    <row r="98" s="9" customFormat="1" ht="19.92" customHeight="1">
      <c r="B98" s="184"/>
      <c r="C98" s="185"/>
      <c r="D98" s="186" t="s">
        <v>93</v>
      </c>
      <c r="E98" s="187"/>
      <c r="F98" s="187"/>
      <c r="G98" s="187"/>
      <c r="H98" s="187"/>
      <c r="I98" s="188"/>
      <c r="J98" s="189">
        <f>J127</f>
        <v>0</v>
      </c>
      <c r="K98" s="185"/>
      <c r="L98" s="190"/>
    </row>
    <row r="99" s="9" customFormat="1" ht="19.92" customHeight="1">
      <c r="B99" s="184"/>
      <c r="C99" s="185"/>
      <c r="D99" s="186" t="s">
        <v>94</v>
      </c>
      <c r="E99" s="187"/>
      <c r="F99" s="187"/>
      <c r="G99" s="187"/>
      <c r="H99" s="187"/>
      <c r="I99" s="188"/>
      <c r="J99" s="189">
        <f>J136</f>
        <v>0</v>
      </c>
      <c r="K99" s="185"/>
      <c r="L99" s="190"/>
    </row>
    <row r="100" s="9" customFormat="1" ht="19.92" customHeight="1">
      <c r="B100" s="184"/>
      <c r="C100" s="185"/>
      <c r="D100" s="186" t="s">
        <v>95</v>
      </c>
      <c r="E100" s="187"/>
      <c r="F100" s="187"/>
      <c r="G100" s="187"/>
      <c r="H100" s="187"/>
      <c r="I100" s="188"/>
      <c r="J100" s="189">
        <f>J147</f>
        <v>0</v>
      </c>
      <c r="K100" s="185"/>
      <c r="L100" s="190"/>
    </row>
    <row r="101" s="9" customFormat="1" ht="19.92" customHeight="1">
      <c r="B101" s="184"/>
      <c r="C101" s="185"/>
      <c r="D101" s="186" t="s">
        <v>96</v>
      </c>
      <c r="E101" s="187"/>
      <c r="F101" s="187"/>
      <c r="G101" s="187"/>
      <c r="H101" s="187"/>
      <c r="I101" s="188"/>
      <c r="J101" s="189">
        <f>J151</f>
        <v>0</v>
      </c>
      <c r="K101" s="185"/>
      <c r="L101" s="190"/>
    </row>
    <row r="102" s="9" customFormat="1" ht="19.92" customHeight="1">
      <c r="B102" s="184"/>
      <c r="C102" s="185"/>
      <c r="D102" s="186" t="s">
        <v>97</v>
      </c>
      <c r="E102" s="187"/>
      <c r="F102" s="187"/>
      <c r="G102" s="187"/>
      <c r="H102" s="187"/>
      <c r="I102" s="188"/>
      <c r="J102" s="189">
        <f>J160</f>
        <v>0</v>
      </c>
      <c r="K102" s="185"/>
      <c r="L102" s="190"/>
    </row>
    <row r="103" s="9" customFormat="1" ht="19.92" customHeight="1">
      <c r="B103" s="184"/>
      <c r="C103" s="185"/>
      <c r="D103" s="186" t="s">
        <v>98</v>
      </c>
      <c r="E103" s="187"/>
      <c r="F103" s="187"/>
      <c r="G103" s="187"/>
      <c r="H103" s="187"/>
      <c r="I103" s="188"/>
      <c r="J103" s="189">
        <f>J167</f>
        <v>0</v>
      </c>
      <c r="K103" s="185"/>
      <c r="L103" s="190"/>
    </row>
    <row r="104" s="9" customFormat="1" ht="19.92" customHeight="1">
      <c r="B104" s="184"/>
      <c r="C104" s="185"/>
      <c r="D104" s="186" t="s">
        <v>99</v>
      </c>
      <c r="E104" s="187"/>
      <c r="F104" s="187"/>
      <c r="G104" s="187"/>
      <c r="H104" s="187"/>
      <c r="I104" s="188"/>
      <c r="J104" s="189">
        <f>J182</f>
        <v>0</v>
      </c>
      <c r="K104" s="185"/>
      <c r="L104" s="190"/>
    </row>
    <row r="105" s="8" customFormat="1" ht="24.96" customHeight="1">
      <c r="B105" s="177"/>
      <c r="C105" s="178"/>
      <c r="D105" s="179" t="s">
        <v>100</v>
      </c>
      <c r="E105" s="180"/>
      <c r="F105" s="180"/>
      <c r="G105" s="180"/>
      <c r="H105" s="180"/>
      <c r="I105" s="181"/>
      <c r="J105" s="182">
        <f>J194</f>
        <v>0</v>
      </c>
      <c r="K105" s="178"/>
      <c r="L105" s="183"/>
    </row>
    <row r="106" s="1" customFormat="1" ht="21.84" customHeight="1">
      <c r="B106" s="36"/>
      <c r="C106" s="37"/>
      <c r="D106" s="37"/>
      <c r="E106" s="37"/>
      <c r="F106" s="37"/>
      <c r="G106" s="37"/>
      <c r="H106" s="37"/>
      <c r="I106" s="133"/>
      <c r="J106" s="37"/>
      <c r="K106" s="37"/>
      <c r="L106" s="41"/>
    </row>
    <row r="107" s="1" customFormat="1" ht="6.96" customHeight="1">
      <c r="B107" s="59"/>
      <c r="C107" s="60"/>
      <c r="D107" s="60"/>
      <c r="E107" s="60"/>
      <c r="F107" s="60"/>
      <c r="G107" s="60"/>
      <c r="H107" s="60"/>
      <c r="I107" s="167"/>
      <c r="J107" s="60"/>
      <c r="K107" s="60"/>
      <c r="L107" s="41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0"/>
      <c r="J111" s="62"/>
      <c r="K111" s="62"/>
      <c r="L111" s="41"/>
    </row>
    <row r="112" s="1" customFormat="1" ht="24.96" customHeight="1">
      <c r="B112" s="36"/>
      <c r="C112" s="21" t="s">
        <v>101</v>
      </c>
      <c r="D112" s="37"/>
      <c r="E112" s="37"/>
      <c r="F112" s="37"/>
      <c r="G112" s="37"/>
      <c r="H112" s="37"/>
      <c r="I112" s="133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3"/>
      <c r="J113" s="37"/>
      <c r="K113" s="37"/>
      <c r="L113" s="41"/>
    </row>
    <row r="114" s="1" customFormat="1" ht="12" customHeight="1">
      <c r="B114" s="36"/>
      <c r="C114" s="30" t="s">
        <v>16</v>
      </c>
      <c r="D114" s="37"/>
      <c r="E114" s="37"/>
      <c r="F114" s="37"/>
      <c r="G114" s="37"/>
      <c r="H114" s="37"/>
      <c r="I114" s="133"/>
      <c r="J114" s="37"/>
      <c r="K114" s="37"/>
      <c r="L114" s="41"/>
    </row>
    <row r="115" s="1" customFormat="1" ht="16.5" customHeight="1">
      <c r="B115" s="36"/>
      <c r="C115" s="37"/>
      <c r="D115" s="37"/>
      <c r="E115" s="171" t="str">
        <f>E7</f>
        <v>Rodinný dům Třeboradice</v>
      </c>
      <c r="F115" s="30"/>
      <c r="G115" s="30"/>
      <c r="H115" s="30"/>
      <c r="I115" s="133"/>
      <c r="J115" s="37"/>
      <c r="K115" s="37"/>
      <c r="L115" s="41"/>
    </row>
    <row r="116" s="1" customFormat="1" ht="12" customHeight="1">
      <c r="B116" s="36"/>
      <c r="C116" s="30" t="s">
        <v>85</v>
      </c>
      <c r="D116" s="37"/>
      <c r="E116" s="37"/>
      <c r="F116" s="37"/>
      <c r="G116" s="37"/>
      <c r="H116" s="37"/>
      <c r="I116" s="133"/>
      <c r="J116" s="37"/>
      <c r="K116" s="37"/>
      <c r="L116" s="41"/>
    </row>
    <row r="117" s="1" customFormat="1" ht="16.5" customHeight="1">
      <c r="B117" s="36"/>
      <c r="C117" s="37"/>
      <c r="D117" s="37"/>
      <c r="E117" s="69" t="str">
        <f>E9</f>
        <v>V - Vytápění</v>
      </c>
      <c r="F117" s="37"/>
      <c r="G117" s="37"/>
      <c r="H117" s="37"/>
      <c r="I117" s="133"/>
      <c r="J117" s="37"/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3"/>
      <c r="J118" s="37"/>
      <c r="K118" s="37"/>
      <c r="L118" s="41"/>
    </row>
    <row r="119" s="1" customFormat="1" ht="12" customHeight="1">
      <c r="B119" s="36"/>
      <c r="C119" s="30" t="s">
        <v>20</v>
      </c>
      <c r="D119" s="37"/>
      <c r="E119" s="37"/>
      <c r="F119" s="25" t="str">
        <f>F12</f>
        <v xml:space="preserve"> </v>
      </c>
      <c r="G119" s="37"/>
      <c r="H119" s="37"/>
      <c r="I119" s="136" t="s">
        <v>22</v>
      </c>
      <c r="J119" s="72" t="str">
        <f>IF(J12="","",J12)</f>
        <v>22. 7. 2020</v>
      </c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3"/>
      <c r="J120" s="37"/>
      <c r="K120" s="37"/>
      <c r="L120" s="41"/>
    </row>
    <row r="121" s="1" customFormat="1" ht="15.15" customHeight="1">
      <c r="B121" s="36"/>
      <c r="C121" s="30" t="s">
        <v>24</v>
      </c>
      <c r="D121" s="37"/>
      <c r="E121" s="37"/>
      <c r="F121" s="25" t="str">
        <f>E15</f>
        <v xml:space="preserve"> </v>
      </c>
      <c r="G121" s="37"/>
      <c r="H121" s="37"/>
      <c r="I121" s="136" t="s">
        <v>29</v>
      </c>
      <c r="J121" s="34" t="str">
        <f>E21</f>
        <v xml:space="preserve"> </v>
      </c>
      <c r="K121" s="37"/>
      <c r="L121" s="41"/>
    </row>
    <row r="122" s="1" customFormat="1" ht="15.15" customHeight="1">
      <c r="B122" s="36"/>
      <c r="C122" s="30" t="s">
        <v>27</v>
      </c>
      <c r="D122" s="37"/>
      <c r="E122" s="37"/>
      <c r="F122" s="25" t="str">
        <f>IF(E18="","",E18)</f>
        <v>Vyplň údaj</v>
      </c>
      <c r="G122" s="37"/>
      <c r="H122" s="37"/>
      <c r="I122" s="136" t="s">
        <v>31</v>
      </c>
      <c r="J122" s="34" t="str">
        <f>E24</f>
        <v xml:space="preserve"> </v>
      </c>
      <c r="K122" s="37"/>
      <c r="L122" s="41"/>
    </row>
    <row r="123" s="1" customFormat="1" ht="10.32" customHeight="1">
      <c r="B123" s="36"/>
      <c r="C123" s="37"/>
      <c r="D123" s="37"/>
      <c r="E123" s="37"/>
      <c r="F123" s="37"/>
      <c r="G123" s="37"/>
      <c r="H123" s="37"/>
      <c r="I123" s="133"/>
      <c r="J123" s="37"/>
      <c r="K123" s="37"/>
      <c r="L123" s="41"/>
    </row>
    <row r="124" s="10" customFormat="1" ht="29.28" customHeight="1">
      <c r="B124" s="191"/>
      <c r="C124" s="192" t="s">
        <v>102</v>
      </c>
      <c r="D124" s="193" t="s">
        <v>58</v>
      </c>
      <c r="E124" s="193" t="s">
        <v>54</v>
      </c>
      <c r="F124" s="193" t="s">
        <v>55</v>
      </c>
      <c r="G124" s="193" t="s">
        <v>103</v>
      </c>
      <c r="H124" s="193" t="s">
        <v>104</v>
      </c>
      <c r="I124" s="194" t="s">
        <v>105</v>
      </c>
      <c r="J124" s="195" t="s">
        <v>89</v>
      </c>
      <c r="K124" s="196" t="s">
        <v>106</v>
      </c>
      <c r="L124" s="197"/>
      <c r="M124" s="93" t="s">
        <v>1</v>
      </c>
      <c r="N124" s="94" t="s">
        <v>37</v>
      </c>
      <c r="O124" s="94" t="s">
        <v>107</v>
      </c>
      <c r="P124" s="94" t="s">
        <v>108</v>
      </c>
      <c r="Q124" s="94" t="s">
        <v>109</v>
      </c>
      <c r="R124" s="94" t="s">
        <v>110</v>
      </c>
      <c r="S124" s="94" t="s">
        <v>111</v>
      </c>
      <c r="T124" s="95" t="s">
        <v>112</v>
      </c>
    </row>
    <row r="125" s="1" customFormat="1" ht="22.8" customHeight="1">
      <c r="B125" s="36"/>
      <c r="C125" s="100" t="s">
        <v>113</v>
      </c>
      <c r="D125" s="37"/>
      <c r="E125" s="37"/>
      <c r="F125" s="37"/>
      <c r="G125" s="37"/>
      <c r="H125" s="37"/>
      <c r="I125" s="133"/>
      <c r="J125" s="198">
        <f>BK125</f>
        <v>0</v>
      </c>
      <c r="K125" s="37"/>
      <c r="L125" s="41"/>
      <c r="M125" s="96"/>
      <c r="N125" s="97"/>
      <c r="O125" s="97"/>
      <c r="P125" s="199">
        <f>P126+P194</f>
        <v>0</v>
      </c>
      <c r="Q125" s="97"/>
      <c r="R125" s="199">
        <f>R126+R194</f>
        <v>0.44784599999999997</v>
      </c>
      <c r="S125" s="97"/>
      <c r="T125" s="200">
        <f>T126+T194</f>
        <v>0</v>
      </c>
      <c r="AT125" s="15" t="s">
        <v>72</v>
      </c>
      <c r="AU125" s="15" t="s">
        <v>91</v>
      </c>
      <c r="BK125" s="201">
        <f>BK126+BK194</f>
        <v>0</v>
      </c>
    </row>
    <row r="126" s="11" customFormat="1" ht="25.92" customHeight="1">
      <c r="B126" s="202"/>
      <c r="C126" s="203"/>
      <c r="D126" s="204" t="s">
        <v>72</v>
      </c>
      <c r="E126" s="205" t="s">
        <v>114</v>
      </c>
      <c r="F126" s="205" t="s">
        <v>115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P127+P136+P147+P151+P160+P167+P182</f>
        <v>0</v>
      </c>
      <c r="Q126" s="210"/>
      <c r="R126" s="211">
        <f>R127+R136+R147+R151+R160+R167+R182</f>
        <v>0.44784599999999997</v>
      </c>
      <c r="S126" s="210"/>
      <c r="T126" s="212">
        <f>T127+T136+T147+T151+T160+T167+T182</f>
        <v>0</v>
      </c>
      <c r="AR126" s="213" t="s">
        <v>83</v>
      </c>
      <c r="AT126" s="214" t="s">
        <v>72</v>
      </c>
      <c r="AU126" s="214" t="s">
        <v>73</v>
      </c>
      <c r="AY126" s="213" t="s">
        <v>116</v>
      </c>
      <c r="BK126" s="215">
        <f>BK127+BK136+BK147+BK151+BK160+BK167+BK182</f>
        <v>0</v>
      </c>
    </row>
    <row r="127" s="11" customFormat="1" ht="22.8" customHeight="1">
      <c r="B127" s="202"/>
      <c r="C127" s="203"/>
      <c r="D127" s="204" t="s">
        <v>72</v>
      </c>
      <c r="E127" s="216" t="s">
        <v>117</v>
      </c>
      <c r="F127" s="216" t="s">
        <v>118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SUM(P128:P135)</f>
        <v>0</v>
      </c>
      <c r="Q127" s="210"/>
      <c r="R127" s="211">
        <f>SUM(R128:R135)</f>
        <v>0.009018</v>
      </c>
      <c r="S127" s="210"/>
      <c r="T127" s="212">
        <f>SUM(T128:T135)</f>
        <v>0</v>
      </c>
      <c r="AR127" s="213" t="s">
        <v>83</v>
      </c>
      <c r="AT127" s="214" t="s">
        <v>72</v>
      </c>
      <c r="AU127" s="214" t="s">
        <v>81</v>
      </c>
      <c r="AY127" s="213" t="s">
        <v>116</v>
      </c>
      <c r="BK127" s="215">
        <f>SUM(BK128:BK135)</f>
        <v>0</v>
      </c>
    </row>
    <row r="128" s="1" customFormat="1" ht="24" customHeight="1">
      <c r="B128" s="36"/>
      <c r="C128" s="218" t="s">
        <v>119</v>
      </c>
      <c r="D128" s="218" t="s">
        <v>120</v>
      </c>
      <c r="E128" s="219" t="s">
        <v>121</v>
      </c>
      <c r="F128" s="220" t="s">
        <v>122</v>
      </c>
      <c r="G128" s="221" t="s">
        <v>123</v>
      </c>
      <c r="H128" s="222">
        <v>118.40000000000001</v>
      </c>
      <c r="I128" s="223"/>
      <c r="J128" s="224">
        <f>ROUND(I128*H128,2)</f>
        <v>0</v>
      </c>
      <c r="K128" s="220" t="s">
        <v>124</v>
      </c>
      <c r="L128" s="41"/>
      <c r="M128" s="225" t="s">
        <v>1</v>
      </c>
      <c r="N128" s="226" t="s">
        <v>38</v>
      </c>
      <c r="O128" s="84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9" t="s">
        <v>125</v>
      </c>
      <c r="AT128" s="229" t="s">
        <v>120</v>
      </c>
      <c r="AU128" s="229" t="s">
        <v>83</v>
      </c>
      <c r="AY128" s="15" t="s">
        <v>116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81</v>
      </c>
      <c r="BK128" s="230">
        <f>ROUND(I128*H128,2)</f>
        <v>0</v>
      </c>
      <c r="BL128" s="15" t="s">
        <v>125</v>
      </c>
      <c r="BM128" s="229" t="s">
        <v>126</v>
      </c>
    </row>
    <row r="129" s="12" customFormat="1">
      <c r="B129" s="231"/>
      <c r="C129" s="232"/>
      <c r="D129" s="233" t="s">
        <v>127</v>
      </c>
      <c r="E129" s="234" t="s">
        <v>1</v>
      </c>
      <c r="F129" s="235" t="s">
        <v>128</v>
      </c>
      <c r="G129" s="232"/>
      <c r="H129" s="236">
        <v>118.40000000000001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127</v>
      </c>
      <c r="AU129" s="242" t="s">
        <v>83</v>
      </c>
      <c r="AV129" s="12" t="s">
        <v>83</v>
      </c>
      <c r="AW129" s="12" t="s">
        <v>30</v>
      </c>
      <c r="AX129" s="12" t="s">
        <v>81</v>
      </c>
      <c r="AY129" s="242" t="s">
        <v>116</v>
      </c>
    </row>
    <row r="130" s="1" customFormat="1" ht="24" customHeight="1">
      <c r="B130" s="36"/>
      <c r="C130" s="243" t="s">
        <v>129</v>
      </c>
      <c r="D130" s="243" t="s">
        <v>130</v>
      </c>
      <c r="E130" s="244" t="s">
        <v>131</v>
      </c>
      <c r="F130" s="245" t="s">
        <v>132</v>
      </c>
      <c r="G130" s="246" t="s">
        <v>123</v>
      </c>
      <c r="H130" s="247">
        <v>76.799999999999997</v>
      </c>
      <c r="I130" s="248"/>
      <c r="J130" s="249">
        <f>ROUND(I130*H130,2)</f>
        <v>0</v>
      </c>
      <c r="K130" s="245" t="s">
        <v>124</v>
      </c>
      <c r="L130" s="250"/>
      <c r="M130" s="251" t="s">
        <v>1</v>
      </c>
      <c r="N130" s="252" t="s">
        <v>38</v>
      </c>
      <c r="O130" s="84"/>
      <c r="P130" s="227">
        <f>O130*H130</f>
        <v>0</v>
      </c>
      <c r="Q130" s="227">
        <v>6.9999999999999994E-05</v>
      </c>
      <c r="R130" s="227">
        <f>Q130*H130</f>
        <v>0.0053759999999999997</v>
      </c>
      <c r="S130" s="227">
        <v>0</v>
      </c>
      <c r="T130" s="228">
        <f>S130*H130</f>
        <v>0</v>
      </c>
      <c r="AR130" s="229" t="s">
        <v>133</v>
      </c>
      <c r="AT130" s="229" t="s">
        <v>130</v>
      </c>
      <c r="AU130" s="229" t="s">
        <v>83</v>
      </c>
      <c r="AY130" s="15" t="s">
        <v>116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81</v>
      </c>
      <c r="BK130" s="230">
        <f>ROUND(I130*H130,2)</f>
        <v>0</v>
      </c>
      <c r="BL130" s="15" t="s">
        <v>125</v>
      </c>
      <c r="BM130" s="229" t="s">
        <v>134</v>
      </c>
    </row>
    <row r="131" s="1" customFormat="1" ht="24" customHeight="1">
      <c r="B131" s="36"/>
      <c r="C131" s="243" t="s">
        <v>135</v>
      </c>
      <c r="D131" s="243" t="s">
        <v>130</v>
      </c>
      <c r="E131" s="244" t="s">
        <v>136</v>
      </c>
      <c r="F131" s="245" t="s">
        <v>137</v>
      </c>
      <c r="G131" s="246" t="s">
        <v>123</v>
      </c>
      <c r="H131" s="247">
        <v>26.600000000000001</v>
      </c>
      <c r="I131" s="248"/>
      <c r="J131" s="249">
        <f>ROUND(I131*H131,2)</f>
        <v>0</v>
      </c>
      <c r="K131" s="245" t="s">
        <v>124</v>
      </c>
      <c r="L131" s="250"/>
      <c r="M131" s="251" t="s">
        <v>1</v>
      </c>
      <c r="N131" s="252" t="s">
        <v>38</v>
      </c>
      <c r="O131" s="84"/>
      <c r="P131" s="227">
        <f>O131*H131</f>
        <v>0</v>
      </c>
      <c r="Q131" s="227">
        <v>6.9999999999999994E-05</v>
      </c>
      <c r="R131" s="227">
        <f>Q131*H131</f>
        <v>0.0018619999999999999</v>
      </c>
      <c r="S131" s="227">
        <v>0</v>
      </c>
      <c r="T131" s="228">
        <f>S131*H131</f>
        <v>0</v>
      </c>
      <c r="AR131" s="229" t="s">
        <v>133</v>
      </c>
      <c r="AT131" s="229" t="s">
        <v>130</v>
      </c>
      <c r="AU131" s="229" t="s">
        <v>83</v>
      </c>
      <c r="AY131" s="15" t="s">
        <v>116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81</v>
      </c>
      <c r="BK131" s="230">
        <f>ROUND(I131*H131,2)</f>
        <v>0</v>
      </c>
      <c r="BL131" s="15" t="s">
        <v>125</v>
      </c>
      <c r="BM131" s="229" t="s">
        <v>138</v>
      </c>
    </row>
    <row r="132" s="1" customFormat="1" ht="24" customHeight="1">
      <c r="B132" s="36"/>
      <c r="C132" s="243" t="s">
        <v>139</v>
      </c>
      <c r="D132" s="243" t="s">
        <v>130</v>
      </c>
      <c r="E132" s="244" t="s">
        <v>140</v>
      </c>
      <c r="F132" s="245" t="s">
        <v>141</v>
      </c>
      <c r="G132" s="246" t="s">
        <v>123</v>
      </c>
      <c r="H132" s="247">
        <v>2</v>
      </c>
      <c r="I132" s="248"/>
      <c r="J132" s="249">
        <f>ROUND(I132*H132,2)</f>
        <v>0</v>
      </c>
      <c r="K132" s="245" t="s">
        <v>124</v>
      </c>
      <c r="L132" s="250"/>
      <c r="M132" s="251" t="s">
        <v>1</v>
      </c>
      <c r="N132" s="252" t="s">
        <v>38</v>
      </c>
      <c r="O132" s="84"/>
      <c r="P132" s="227">
        <f>O132*H132</f>
        <v>0</v>
      </c>
      <c r="Q132" s="227">
        <v>0.00011</v>
      </c>
      <c r="R132" s="227">
        <f>Q132*H132</f>
        <v>0.00022000000000000001</v>
      </c>
      <c r="S132" s="227">
        <v>0</v>
      </c>
      <c r="T132" s="228">
        <f>S132*H132</f>
        <v>0</v>
      </c>
      <c r="AR132" s="229" t="s">
        <v>133</v>
      </c>
      <c r="AT132" s="229" t="s">
        <v>130</v>
      </c>
      <c r="AU132" s="229" t="s">
        <v>83</v>
      </c>
      <c r="AY132" s="15" t="s">
        <v>116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81</v>
      </c>
      <c r="BK132" s="230">
        <f>ROUND(I132*H132,2)</f>
        <v>0</v>
      </c>
      <c r="BL132" s="15" t="s">
        <v>125</v>
      </c>
      <c r="BM132" s="229" t="s">
        <v>142</v>
      </c>
    </row>
    <row r="133" s="1" customFormat="1" ht="24" customHeight="1">
      <c r="B133" s="36"/>
      <c r="C133" s="243" t="s">
        <v>143</v>
      </c>
      <c r="D133" s="243" t="s">
        <v>130</v>
      </c>
      <c r="E133" s="244" t="s">
        <v>144</v>
      </c>
      <c r="F133" s="245" t="s">
        <v>145</v>
      </c>
      <c r="G133" s="246" t="s">
        <v>123</v>
      </c>
      <c r="H133" s="247">
        <v>13</v>
      </c>
      <c r="I133" s="248"/>
      <c r="J133" s="249">
        <f>ROUND(I133*H133,2)</f>
        <v>0</v>
      </c>
      <c r="K133" s="245" t="s">
        <v>124</v>
      </c>
      <c r="L133" s="250"/>
      <c r="M133" s="251" t="s">
        <v>1</v>
      </c>
      <c r="N133" s="252" t="s">
        <v>38</v>
      </c>
      <c r="O133" s="84"/>
      <c r="P133" s="227">
        <f>O133*H133</f>
        <v>0</v>
      </c>
      <c r="Q133" s="227">
        <v>0.00012</v>
      </c>
      <c r="R133" s="227">
        <f>Q133*H133</f>
        <v>0.00156</v>
      </c>
      <c r="S133" s="227">
        <v>0</v>
      </c>
      <c r="T133" s="228">
        <f>S133*H133</f>
        <v>0</v>
      </c>
      <c r="AR133" s="229" t="s">
        <v>133</v>
      </c>
      <c r="AT133" s="229" t="s">
        <v>130</v>
      </c>
      <c r="AU133" s="229" t="s">
        <v>83</v>
      </c>
      <c r="AY133" s="15" t="s">
        <v>116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81</v>
      </c>
      <c r="BK133" s="230">
        <f>ROUND(I133*H133,2)</f>
        <v>0</v>
      </c>
      <c r="BL133" s="15" t="s">
        <v>125</v>
      </c>
      <c r="BM133" s="229" t="s">
        <v>146</v>
      </c>
    </row>
    <row r="134" s="1" customFormat="1" ht="24" customHeight="1">
      <c r="B134" s="36"/>
      <c r="C134" s="218" t="s">
        <v>147</v>
      </c>
      <c r="D134" s="218" t="s">
        <v>120</v>
      </c>
      <c r="E134" s="219" t="s">
        <v>148</v>
      </c>
      <c r="F134" s="220" t="s">
        <v>149</v>
      </c>
      <c r="G134" s="221" t="s">
        <v>150</v>
      </c>
      <c r="H134" s="222">
        <v>0.0089999999999999993</v>
      </c>
      <c r="I134" s="223"/>
      <c r="J134" s="224">
        <f>ROUND(I134*H134,2)</f>
        <v>0</v>
      </c>
      <c r="K134" s="220" t="s">
        <v>124</v>
      </c>
      <c r="L134" s="41"/>
      <c r="M134" s="225" t="s">
        <v>1</v>
      </c>
      <c r="N134" s="226" t="s">
        <v>38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9" t="s">
        <v>125</v>
      </c>
      <c r="AT134" s="229" t="s">
        <v>120</v>
      </c>
      <c r="AU134" s="229" t="s">
        <v>83</v>
      </c>
      <c r="AY134" s="15" t="s">
        <v>116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81</v>
      </c>
      <c r="BK134" s="230">
        <f>ROUND(I134*H134,2)</f>
        <v>0</v>
      </c>
      <c r="BL134" s="15" t="s">
        <v>125</v>
      </c>
      <c r="BM134" s="229" t="s">
        <v>151</v>
      </c>
    </row>
    <row r="135" s="1" customFormat="1" ht="24" customHeight="1">
      <c r="B135" s="36"/>
      <c r="C135" s="218" t="s">
        <v>152</v>
      </c>
      <c r="D135" s="218" t="s">
        <v>120</v>
      </c>
      <c r="E135" s="219" t="s">
        <v>153</v>
      </c>
      <c r="F135" s="220" t="s">
        <v>154</v>
      </c>
      <c r="G135" s="221" t="s">
        <v>150</v>
      </c>
      <c r="H135" s="222">
        <v>0.0089999999999999993</v>
      </c>
      <c r="I135" s="223"/>
      <c r="J135" s="224">
        <f>ROUND(I135*H135,2)</f>
        <v>0</v>
      </c>
      <c r="K135" s="220" t="s">
        <v>124</v>
      </c>
      <c r="L135" s="41"/>
      <c r="M135" s="225" t="s">
        <v>1</v>
      </c>
      <c r="N135" s="226" t="s">
        <v>38</v>
      </c>
      <c r="O135" s="8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9" t="s">
        <v>125</v>
      </c>
      <c r="AT135" s="229" t="s">
        <v>120</v>
      </c>
      <c r="AU135" s="229" t="s">
        <v>83</v>
      </c>
      <c r="AY135" s="15" t="s">
        <v>116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81</v>
      </c>
      <c r="BK135" s="230">
        <f>ROUND(I135*H135,2)</f>
        <v>0</v>
      </c>
      <c r="BL135" s="15" t="s">
        <v>125</v>
      </c>
      <c r="BM135" s="229" t="s">
        <v>155</v>
      </c>
    </row>
    <row r="136" s="11" customFormat="1" ht="22.8" customHeight="1">
      <c r="B136" s="202"/>
      <c r="C136" s="203"/>
      <c r="D136" s="204" t="s">
        <v>72</v>
      </c>
      <c r="E136" s="216" t="s">
        <v>156</v>
      </c>
      <c r="F136" s="216" t="s">
        <v>157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SUM(P137:P146)</f>
        <v>0</v>
      </c>
      <c r="Q136" s="210"/>
      <c r="R136" s="211">
        <f>SUM(R137:R146)</f>
        <v>0.065549999999999997</v>
      </c>
      <c r="S136" s="210"/>
      <c r="T136" s="212">
        <f>SUM(T137:T146)</f>
        <v>0</v>
      </c>
      <c r="AR136" s="213" t="s">
        <v>83</v>
      </c>
      <c r="AT136" s="214" t="s">
        <v>72</v>
      </c>
      <c r="AU136" s="214" t="s">
        <v>81</v>
      </c>
      <c r="AY136" s="213" t="s">
        <v>116</v>
      </c>
      <c r="BK136" s="215">
        <f>SUM(BK137:BK146)</f>
        <v>0</v>
      </c>
    </row>
    <row r="137" s="1" customFormat="1" ht="16.5" customHeight="1">
      <c r="B137" s="36"/>
      <c r="C137" s="218" t="s">
        <v>158</v>
      </c>
      <c r="D137" s="218" t="s">
        <v>120</v>
      </c>
      <c r="E137" s="219" t="s">
        <v>159</v>
      </c>
      <c r="F137" s="220" t="s">
        <v>160</v>
      </c>
      <c r="G137" s="221" t="s">
        <v>161</v>
      </c>
      <c r="H137" s="222">
        <v>1</v>
      </c>
      <c r="I137" s="223"/>
      <c r="J137" s="224">
        <f>ROUND(I137*H137,2)</f>
        <v>0</v>
      </c>
      <c r="K137" s="220" t="s">
        <v>1</v>
      </c>
      <c r="L137" s="41"/>
      <c r="M137" s="225" t="s">
        <v>1</v>
      </c>
      <c r="N137" s="226" t="s">
        <v>38</v>
      </c>
      <c r="O137" s="84"/>
      <c r="P137" s="227">
        <f>O137*H137</f>
        <v>0</v>
      </c>
      <c r="Q137" s="227">
        <v>0.065549999999999997</v>
      </c>
      <c r="R137" s="227">
        <f>Q137*H137</f>
        <v>0.065549999999999997</v>
      </c>
      <c r="S137" s="227">
        <v>0</v>
      </c>
      <c r="T137" s="228">
        <f>S137*H137</f>
        <v>0</v>
      </c>
      <c r="AR137" s="229" t="s">
        <v>125</v>
      </c>
      <c r="AT137" s="229" t="s">
        <v>120</v>
      </c>
      <c r="AU137" s="229" t="s">
        <v>83</v>
      </c>
      <c r="AY137" s="15" t="s">
        <v>116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81</v>
      </c>
      <c r="BK137" s="230">
        <f>ROUND(I137*H137,2)</f>
        <v>0</v>
      </c>
      <c r="BL137" s="15" t="s">
        <v>125</v>
      </c>
      <c r="BM137" s="229" t="s">
        <v>162</v>
      </c>
    </row>
    <row r="138" s="13" customFormat="1">
      <c r="B138" s="253"/>
      <c r="C138" s="254"/>
      <c r="D138" s="233" t="s">
        <v>127</v>
      </c>
      <c r="E138" s="255" t="s">
        <v>1</v>
      </c>
      <c r="F138" s="256" t="s">
        <v>163</v>
      </c>
      <c r="G138" s="254"/>
      <c r="H138" s="255" t="s">
        <v>1</v>
      </c>
      <c r="I138" s="257"/>
      <c r="J138" s="254"/>
      <c r="K138" s="254"/>
      <c r="L138" s="258"/>
      <c r="M138" s="259"/>
      <c r="N138" s="260"/>
      <c r="O138" s="260"/>
      <c r="P138" s="260"/>
      <c r="Q138" s="260"/>
      <c r="R138" s="260"/>
      <c r="S138" s="260"/>
      <c r="T138" s="261"/>
      <c r="AT138" s="262" t="s">
        <v>127</v>
      </c>
      <c r="AU138" s="262" t="s">
        <v>83</v>
      </c>
      <c r="AV138" s="13" t="s">
        <v>81</v>
      </c>
      <c r="AW138" s="13" t="s">
        <v>30</v>
      </c>
      <c r="AX138" s="13" t="s">
        <v>73</v>
      </c>
      <c r="AY138" s="262" t="s">
        <v>116</v>
      </c>
    </row>
    <row r="139" s="13" customFormat="1">
      <c r="B139" s="253"/>
      <c r="C139" s="254"/>
      <c r="D139" s="233" t="s">
        <v>127</v>
      </c>
      <c r="E139" s="255" t="s">
        <v>1</v>
      </c>
      <c r="F139" s="256" t="s">
        <v>164</v>
      </c>
      <c r="G139" s="254"/>
      <c r="H139" s="255" t="s">
        <v>1</v>
      </c>
      <c r="I139" s="257"/>
      <c r="J139" s="254"/>
      <c r="K139" s="254"/>
      <c r="L139" s="258"/>
      <c r="M139" s="259"/>
      <c r="N139" s="260"/>
      <c r="O139" s="260"/>
      <c r="P139" s="260"/>
      <c r="Q139" s="260"/>
      <c r="R139" s="260"/>
      <c r="S139" s="260"/>
      <c r="T139" s="261"/>
      <c r="AT139" s="262" t="s">
        <v>127</v>
      </c>
      <c r="AU139" s="262" t="s">
        <v>83</v>
      </c>
      <c r="AV139" s="13" t="s">
        <v>81</v>
      </c>
      <c r="AW139" s="13" t="s">
        <v>30</v>
      </c>
      <c r="AX139" s="13" t="s">
        <v>73</v>
      </c>
      <c r="AY139" s="262" t="s">
        <v>116</v>
      </c>
    </row>
    <row r="140" s="13" customFormat="1">
      <c r="B140" s="253"/>
      <c r="C140" s="254"/>
      <c r="D140" s="233" t="s">
        <v>127</v>
      </c>
      <c r="E140" s="255" t="s">
        <v>1</v>
      </c>
      <c r="F140" s="256" t="s">
        <v>165</v>
      </c>
      <c r="G140" s="254"/>
      <c r="H140" s="255" t="s">
        <v>1</v>
      </c>
      <c r="I140" s="257"/>
      <c r="J140" s="254"/>
      <c r="K140" s="254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127</v>
      </c>
      <c r="AU140" s="262" t="s">
        <v>83</v>
      </c>
      <c r="AV140" s="13" t="s">
        <v>81</v>
      </c>
      <c r="AW140" s="13" t="s">
        <v>30</v>
      </c>
      <c r="AX140" s="13" t="s">
        <v>73</v>
      </c>
      <c r="AY140" s="262" t="s">
        <v>116</v>
      </c>
    </row>
    <row r="141" s="13" customFormat="1">
      <c r="B141" s="253"/>
      <c r="C141" s="254"/>
      <c r="D141" s="233" t="s">
        <v>127</v>
      </c>
      <c r="E141" s="255" t="s">
        <v>1</v>
      </c>
      <c r="F141" s="256" t="s">
        <v>166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127</v>
      </c>
      <c r="AU141" s="262" t="s">
        <v>83</v>
      </c>
      <c r="AV141" s="13" t="s">
        <v>81</v>
      </c>
      <c r="AW141" s="13" t="s">
        <v>30</v>
      </c>
      <c r="AX141" s="13" t="s">
        <v>73</v>
      </c>
      <c r="AY141" s="262" t="s">
        <v>116</v>
      </c>
    </row>
    <row r="142" s="13" customFormat="1">
      <c r="B142" s="253"/>
      <c r="C142" s="254"/>
      <c r="D142" s="233" t="s">
        <v>127</v>
      </c>
      <c r="E142" s="255" t="s">
        <v>1</v>
      </c>
      <c r="F142" s="256" t="s">
        <v>167</v>
      </c>
      <c r="G142" s="254"/>
      <c r="H142" s="255" t="s">
        <v>1</v>
      </c>
      <c r="I142" s="257"/>
      <c r="J142" s="254"/>
      <c r="K142" s="254"/>
      <c r="L142" s="258"/>
      <c r="M142" s="259"/>
      <c r="N142" s="260"/>
      <c r="O142" s="260"/>
      <c r="P142" s="260"/>
      <c r="Q142" s="260"/>
      <c r="R142" s="260"/>
      <c r="S142" s="260"/>
      <c r="T142" s="261"/>
      <c r="AT142" s="262" t="s">
        <v>127</v>
      </c>
      <c r="AU142" s="262" t="s">
        <v>83</v>
      </c>
      <c r="AV142" s="13" t="s">
        <v>81</v>
      </c>
      <c r="AW142" s="13" t="s">
        <v>30</v>
      </c>
      <c r="AX142" s="13" t="s">
        <v>73</v>
      </c>
      <c r="AY142" s="262" t="s">
        <v>116</v>
      </c>
    </row>
    <row r="143" s="13" customFormat="1">
      <c r="B143" s="253"/>
      <c r="C143" s="254"/>
      <c r="D143" s="233" t="s">
        <v>127</v>
      </c>
      <c r="E143" s="255" t="s">
        <v>1</v>
      </c>
      <c r="F143" s="256" t="s">
        <v>168</v>
      </c>
      <c r="G143" s="254"/>
      <c r="H143" s="255" t="s">
        <v>1</v>
      </c>
      <c r="I143" s="257"/>
      <c r="J143" s="254"/>
      <c r="K143" s="254"/>
      <c r="L143" s="258"/>
      <c r="M143" s="259"/>
      <c r="N143" s="260"/>
      <c r="O143" s="260"/>
      <c r="P143" s="260"/>
      <c r="Q143" s="260"/>
      <c r="R143" s="260"/>
      <c r="S143" s="260"/>
      <c r="T143" s="261"/>
      <c r="AT143" s="262" t="s">
        <v>127</v>
      </c>
      <c r="AU143" s="262" t="s">
        <v>83</v>
      </c>
      <c r="AV143" s="13" t="s">
        <v>81</v>
      </c>
      <c r="AW143" s="13" t="s">
        <v>30</v>
      </c>
      <c r="AX143" s="13" t="s">
        <v>73</v>
      </c>
      <c r="AY143" s="262" t="s">
        <v>116</v>
      </c>
    </row>
    <row r="144" s="12" customFormat="1">
      <c r="B144" s="231"/>
      <c r="C144" s="232"/>
      <c r="D144" s="233" t="s">
        <v>127</v>
      </c>
      <c r="E144" s="234" t="s">
        <v>1</v>
      </c>
      <c r="F144" s="235" t="s">
        <v>81</v>
      </c>
      <c r="G144" s="232"/>
      <c r="H144" s="236">
        <v>1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127</v>
      </c>
      <c r="AU144" s="242" t="s">
        <v>83</v>
      </c>
      <c r="AV144" s="12" t="s">
        <v>83</v>
      </c>
      <c r="AW144" s="12" t="s">
        <v>30</v>
      </c>
      <c r="AX144" s="12" t="s">
        <v>81</v>
      </c>
      <c r="AY144" s="242" t="s">
        <v>116</v>
      </c>
    </row>
    <row r="145" s="1" customFormat="1" ht="16.5" customHeight="1">
      <c r="B145" s="36"/>
      <c r="C145" s="218" t="s">
        <v>169</v>
      </c>
      <c r="D145" s="218" t="s">
        <v>120</v>
      </c>
      <c r="E145" s="219" t="s">
        <v>170</v>
      </c>
      <c r="F145" s="220" t="s">
        <v>171</v>
      </c>
      <c r="G145" s="221" t="s">
        <v>150</v>
      </c>
      <c r="H145" s="222">
        <v>0.066000000000000003</v>
      </c>
      <c r="I145" s="223"/>
      <c r="J145" s="224">
        <f>ROUND(I145*H145,2)</f>
        <v>0</v>
      </c>
      <c r="K145" s="220" t="s">
        <v>124</v>
      </c>
      <c r="L145" s="41"/>
      <c r="M145" s="225" t="s">
        <v>1</v>
      </c>
      <c r="N145" s="226" t="s">
        <v>38</v>
      </c>
      <c r="O145" s="84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9" t="s">
        <v>125</v>
      </c>
      <c r="AT145" s="229" t="s">
        <v>120</v>
      </c>
      <c r="AU145" s="229" t="s">
        <v>83</v>
      </c>
      <c r="AY145" s="15" t="s">
        <v>116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81</v>
      </c>
      <c r="BK145" s="230">
        <f>ROUND(I145*H145,2)</f>
        <v>0</v>
      </c>
      <c r="BL145" s="15" t="s">
        <v>125</v>
      </c>
      <c r="BM145" s="229" t="s">
        <v>172</v>
      </c>
    </row>
    <row r="146" s="1" customFormat="1" ht="24" customHeight="1">
      <c r="B146" s="36"/>
      <c r="C146" s="218" t="s">
        <v>173</v>
      </c>
      <c r="D146" s="218" t="s">
        <v>120</v>
      </c>
      <c r="E146" s="219" t="s">
        <v>174</v>
      </c>
      <c r="F146" s="220" t="s">
        <v>175</v>
      </c>
      <c r="G146" s="221" t="s">
        <v>150</v>
      </c>
      <c r="H146" s="222">
        <v>0.066000000000000003</v>
      </c>
      <c r="I146" s="223"/>
      <c r="J146" s="224">
        <f>ROUND(I146*H146,2)</f>
        <v>0</v>
      </c>
      <c r="K146" s="220" t="s">
        <v>124</v>
      </c>
      <c r="L146" s="41"/>
      <c r="M146" s="225" t="s">
        <v>1</v>
      </c>
      <c r="N146" s="226" t="s">
        <v>38</v>
      </c>
      <c r="O146" s="84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9" t="s">
        <v>125</v>
      </c>
      <c r="AT146" s="229" t="s">
        <v>120</v>
      </c>
      <c r="AU146" s="229" t="s">
        <v>83</v>
      </c>
      <c r="AY146" s="15" t="s">
        <v>116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81</v>
      </c>
      <c r="BK146" s="230">
        <f>ROUND(I146*H146,2)</f>
        <v>0</v>
      </c>
      <c r="BL146" s="15" t="s">
        <v>125</v>
      </c>
      <c r="BM146" s="229" t="s">
        <v>176</v>
      </c>
    </row>
    <row r="147" s="11" customFormat="1" ht="22.8" customHeight="1">
      <c r="B147" s="202"/>
      <c r="C147" s="203"/>
      <c r="D147" s="204" t="s">
        <v>72</v>
      </c>
      <c r="E147" s="216" t="s">
        <v>177</v>
      </c>
      <c r="F147" s="216" t="s">
        <v>178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SUM(P148:P150)</f>
        <v>0</v>
      </c>
      <c r="Q147" s="210"/>
      <c r="R147" s="211">
        <f>SUM(R148:R150)</f>
        <v>0.0044400000000000004</v>
      </c>
      <c r="S147" s="210"/>
      <c r="T147" s="212">
        <f>SUM(T148:T150)</f>
        <v>0</v>
      </c>
      <c r="AR147" s="213" t="s">
        <v>83</v>
      </c>
      <c r="AT147" s="214" t="s">
        <v>72</v>
      </c>
      <c r="AU147" s="214" t="s">
        <v>81</v>
      </c>
      <c r="AY147" s="213" t="s">
        <v>116</v>
      </c>
      <c r="BK147" s="215">
        <f>SUM(BK148:BK150)</f>
        <v>0</v>
      </c>
    </row>
    <row r="148" s="1" customFormat="1" ht="24" customHeight="1">
      <c r="B148" s="36"/>
      <c r="C148" s="218" t="s">
        <v>81</v>
      </c>
      <c r="D148" s="218" t="s">
        <v>120</v>
      </c>
      <c r="E148" s="219" t="s">
        <v>179</v>
      </c>
      <c r="F148" s="220" t="s">
        <v>180</v>
      </c>
      <c r="G148" s="221" t="s">
        <v>161</v>
      </c>
      <c r="H148" s="222">
        <v>1</v>
      </c>
      <c r="I148" s="223"/>
      <c r="J148" s="224">
        <f>ROUND(I148*H148,2)</f>
        <v>0</v>
      </c>
      <c r="K148" s="220" t="s">
        <v>124</v>
      </c>
      <c r="L148" s="41"/>
      <c r="M148" s="225" t="s">
        <v>1</v>
      </c>
      <c r="N148" s="226" t="s">
        <v>38</v>
      </c>
      <c r="O148" s="84"/>
      <c r="P148" s="227">
        <f>O148*H148</f>
        <v>0</v>
      </c>
      <c r="Q148" s="227">
        <v>0.0044400000000000004</v>
      </c>
      <c r="R148" s="227">
        <f>Q148*H148</f>
        <v>0.0044400000000000004</v>
      </c>
      <c r="S148" s="227">
        <v>0</v>
      </c>
      <c r="T148" s="228">
        <f>S148*H148</f>
        <v>0</v>
      </c>
      <c r="AR148" s="229" t="s">
        <v>125</v>
      </c>
      <c r="AT148" s="229" t="s">
        <v>120</v>
      </c>
      <c r="AU148" s="229" t="s">
        <v>83</v>
      </c>
      <c r="AY148" s="15" t="s">
        <v>116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81</v>
      </c>
      <c r="BK148" s="230">
        <f>ROUND(I148*H148,2)</f>
        <v>0</v>
      </c>
      <c r="BL148" s="15" t="s">
        <v>125</v>
      </c>
      <c r="BM148" s="229" t="s">
        <v>181</v>
      </c>
    </row>
    <row r="149" s="1" customFormat="1" ht="16.5" customHeight="1">
      <c r="B149" s="36"/>
      <c r="C149" s="218" t="s">
        <v>83</v>
      </c>
      <c r="D149" s="218" t="s">
        <v>120</v>
      </c>
      <c r="E149" s="219" t="s">
        <v>182</v>
      </c>
      <c r="F149" s="220" t="s">
        <v>183</v>
      </c>
      <c r="G149" s="221" t="s">
        <v>150</v>
      </c>
      <c r="H149" s="222">
        <v>0.0040000000000000001</v>
      </c>
      <c r="I149" s="223"/>
      <c r="J149" s="224">
        <f>ROUND(I149*H149,2)</f>
        <v>0</v>
      </c>
      <c r="K149" s="220" t="s">
        <v>124</v>
      </c>
      <c r="L149" s="41"/>
      <c r="M149" s="225" t="s">
        <v>1</v>
      </c>
      <c r="N149" s="226" t="s">
        <v>38</v>
      </c>
      <c r="O149" s="84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9" t="s">
        <v>125</v>
      </c>
      <c r="AT149" s="229" t="s">
        <v>120</v>
      </c>
      <c r="AU149" s="229" t="s">
        <v>83</v>
      </c>
      <c r="AY149" s="15" t="s">
        <v>116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81</v>
      </c>
      <c r="BK149" s="230">
        <f>ROUND(I149*H149,2)</f>
        <v>0</v>
      </c>
      <c r="BL149" s="15" t="s">
        <v>125</v>
      </c>
      <c r="BM149" s="229" t="s">
        <v>184</v>
      </c>
    </row>
    <row r="150" s="1" customFormat="1" ht="24" customHeight="1">
      <c r="B150" s="36"/>
      <c r="C150" s="218" t="s">
        <v>185</v>
      </c>
      <c r="D150" s="218" t="s">
        <v>120</v>
      </c>
      <c r="E150" s="219" t="s">
        <v>186</v>
      </c>
      <c r="F150" s="220" t="s">
        <v>187</v>
      </c>
      <c r="G150" s="221" t="s">
        <v>150</v>
      </c>
      <c r="H150" s="222">
        <v>0.0040000000000000001</v>
      </c>
      <c r="I150" s="223"/>
      <c r="J150" s="224">
        <f>ROUND(I150*H150,2)</f>
        <v>0</v>
      </c>
      <c r="K150" s="220" t="s">
        <v>124</v>
      </c>
      <c r="L150" s="41"/>
      <c r="M150" s="225" t="s">
        <v>1</v>
      </c>
      <c r="N150" s="226" t="s">
        <v>38</v>
      </c>
      <c r="O150" s="8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9" t="s">
        <v>125</v>
      </c>
      <c r="AT150" s="229" t="s">
        <v>120</v>
      </c>
      <c r="AU150" s="229" t="s">
        <v>83</v>
      </c>
      <c r="AY150" s="15" t="s">
        <v>116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81</v>
      </c>
      <c r="BK150" s="230">
        <f>ROUND(I150*H150,2)</f>
        <v>0</v>
      </c>
      <c r="BL150" s="15" t="s">
        <v>125</v>
      </c>
      <c r="BM150" s="229" t="s">
        <v>188</v>
      </c>
    </row>
    <row r="151" s="11" customFormat="1" ht="22.8" customHeight="1">
      <c r="B151" s="202"/>
      <c r="C151" s="203"/>
      <c r="D151" s="204" t="s">
        <v>72</v>
      </c>
      <c r="E151" s="216" t="s">
        <v>189</v>
      </c>
      <c r="F151" s="216" t="s">
        <v>190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SUM(P152:P159)</f>
        <v>0</v>
      </c>
      <c r="Q151" s="210"/>
      <c r="R151" s="211">
        <f>SUM(R152:R159)</f>
        <v>0.073307999999999998</v>
      </c>
      <c r="S151" s="210"/>
      <c r="T151" s="212">
        <f>SUM(T152:T159)</f>
        <v>0</v>
      </c>
      <c r="AR151" s="213" t="s">
        <v>83</v>
      </c>
      <c r="AT151" s="214" t="s">
        <v>72</v>
      </c>
      <c r="AU151" s="214" t="s">
        <v>81</v>
      </c>
      <c r="AY151" s="213" t="s">
        <v>116</v>
      </c>
      <c r="BK151" s="215">
        <f>SUM(BK152:BK159)</f>
        <v>0</v>
      </c>
    </row>
    <row r="152" s="1" customFormat="1" ht="24" customHeight="1">
      <c r="B152" s="36"/>
      <c r="C152" s="218" t="s">
        <v>191</v>
      </c>
      <c r="D152" s="218" t="s">
        <v>120</v>
      </c>
      <c r="E152" s="219" t="s">
        <v>192</v>
      </c>
      <c r="F152" s="220" t="s">
        <v>193</v>
      </c>
      <c r="G152" s="221" t="s">
        <v>123</v>
      </c>
      <c r="H152" s="222">
        <v>76.799999999999997</v>
      </c>
      <c r="I152" s="223"/>
      <c r="J152" s="224">
        <f>ROUND(I152*H152,2)</f>
        <v>0</v>
      </c>
      <c r="K152" s="220" t="s">
        <v>124</v>
      </c>
      <c r="L152" s="41"/>
      <c r="M152" s="225" t="s">
        <v>1</v>
      </c>
      <c r="N152" s="226" t="s">
        <v>38</v>
      </c>
      <c r="O152" s="84"/>
      <c r="P152" s="227">
        <f>O152*H152</f>
        <v>0</v>
      </c>
      <c r="Q152" s="227">
        <v>0.00046999999999999999</v>
      </c>
      <c r="R152" s="227">
        <f>Q152*H152</f>
        <v>0.036095999999999996</v>
      </c>
      <c r="S152" s="227">
        <v>0</v>
      </c>
      <c r="T152" s="228">
        <f>S152*H152</f>
        <v>0</v>
      </c>
      <c r="AR152" s="229" t="s">
        <v>125</v>
      </c>
      <c r="AT152" s="229" t="s">
        <v>120</v>
      </c>
      <c r="AU152" s="229" t="s">
        <v>83</v>
      </c>
      <c r="AY152" s="15" t="s">
        <v>116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81</v>
      </c>
      <c r="BK152" s="230">
        <f>ROUND(I152*H152,2)</f>
        <v>0</v>
      </c>
      <c r="BL152" s="15" t="s">
        <v>125</v>
      </c>
      <c r="BM152" s="229" t="s">
        <v>194</v>
      </c>
    </row>
    <row r="153" s="1" customFormat="1" ht="24" customHeight="1">
      <c r="B153" s="36"/>
      <c r="C153" s="218" t="s">
        <v>195</v>
      </c>
      <c r="D153" s="218" t="s">
        <v>120</v>
      </c>
      <c r="E153" s="219" t="s">
        <v>196</v>
      </c>
      <c r="F153" s="220" t="s">
        <v>197</v>
      </c>
      <c r="G153" s="221" t="s">
        <v>123</v>
      </c>
      <c r="H153" s="222">
        <v>26.600000000000001</v>
      </c>
      <c r="I153" s="223"/>
      <c r="J153" s="224">
        <f>ROUND(I153*H153,2)</f>
        <v>0</v>
      </c>
      <c r="K153" s="220" t="s">
        <v>124</v>
      </c>
      <c r="L153" s="41"/>
      <c r="M153" s="225" t="s">
        <v>1</v>
      </c>
      <c r="N153" s="226" t="s">
        <v>38</v>
      </c>
      <c r="O153" s="84"/>
      <c r="P153" s="227">
        <f>O153*H153</f>
        <v>0</v>
      </c>
      <c r="Q153" s="227">
        <v>0.00072000000000000005</v>
      </c>
      <c r="R153" s="227">
        <f>Q153*H153</f>
        <v>0.019152000000000002</v>
      </c>
      <c r="S153" s="227">
        <v>0</v>
      </c>
      <c r="T153" s="228">
        <f>S153*H153</f>
        <v>0</v>
      </c>
      <c r="AR153" s="229" t="s">
        <v>125</v>
      </c>
      <c r="AT153" s="229" t="s">
        <v>120</v>
      </c>
      <c r="AU153" s="229" t="s">
        <v>83</v>
      </c>
      <c r="AY153" s="15" t="s">
        <v>116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81</v>
      </c>
      <c r="BK153" s="230">
        <f>ROUND(I153*H153,2)</f>
        <v>0</v>
      </c>
      <c r="BL153" s="15" t="s">
        <v>125</v>
      </c>
      <c r="BM153" s="229" t="s">
        <v>198</v>
      </c>
    </row>
    <row r="154" s="1" customFormat="1" ht="24" customHeight="1">
      <c r="B154" s="36"/>
      <c r="C154" s="218" t="s">
        <v>199</v>
      </c>
      <c r="D154" s="218" t="s">
        <v>120</v>
      </c>
      <c r="E154" s="219" t="s">
        <v>200</v>
      </c>
      <c r="F154" s="220" t="s">
        <v>201</v>
      </c>
      <c r="G154" s="221" t="s">
        <v>123</v>
      </c>
      <c r="H154" s="222">
        <v>2</v>
      </c>
      <c r="I154" s="223"/>
      <c r="J154" s="224">
        <f>ROUND(I154*H154,2)</f>
        <v>0</v>
      </c>
      <c r="K154" s="220" t="s">
        <v>124</v>
      </c>
      <c r="L154" s="41"/>
      <c r="M154" s="225" t="s">
        <v>1</v>
      </c>
      <c r="N154" s="226" t="s">
        <v>38</v>
      </c>
      <c r="O154" s="84"/>
      <c r="P154" s="227">
        <f>O154*H154</f>
        <v>0</v>
      </c>
      <c r="Q154" s="227">
        <v>0.00071000000000000002</v>
      </c>
      <c r="R154" s="227">
        <f>Q154*H154</f>
        <v>0.00142</v>
      </c>
      <c r="S154" s="227">
        <v>0</v>
      </c>
      <c r="T154" s="228">
        <f>S154*H154</f>
        <v>0</v>
      </c>
      <c r="AR154" s="229" t="s">
        <v>125</v>
      </c>
      <c r="AT154" s="229" t="s">
        <v>120</v>
      </c>
      <c r="AU154" s="229" t="s">
        <v>83</v>
      </c>
      <c r="AY154" s="15" t="s">
        <v>116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81</v>
      </c>
      <c r="BK154" s="230">
        <f>ROUND(I154*H154,2)</f>
        <v>0</v>
      </c>
      <c r="BL154" s="15" t="s">
        <v>125</v>
      </c>
      <c r="BM154" s="229" t="s">
        <v>202</v>
      </c>
    </row>
    <row r="155" s="1" customFormat="1" ht="24" customHeight="1">
      <c r="B155" s="36"/>
      <c r="C155" s="218" t="s">
        <v>203</v>
      </c>
      <c r="D155" s="218" t="s">
        <v>120</v>
      </c>
      <c r="E155" s="219" t="s">
        <v>204</v>
      </c>
      <c r="F155" s="220" t="s">
        <v>205</v>
      </c>
      <c r="G155" s="221" t="s">
        <v>123</v>
      </c>
      <c r="H155" s="222">
        <v>13</v>
      </c>
      <c r="I155" s="223"/>
      <c r="J155" s="224">
        <f>ROUND(I155*H155,2)</f>
        <v>0</v>
      </c>
      <c r="K155" s="220" t="s">
        <v>124</v>
      </c>
      <c r="L155" s="41"/>
      <c r="M155" s="225" t="s">
        <v>1</v>
      </c>
      <c r="N155" s="226" t="s">
        <v>38</v>
      </c>
      <c r="O155" s="84"/>
      <c r="P155" s="227">
        <f>O155*H155</f>
        <v>0</v>
      </c>
      <c r="Q155" s="227">
        <v>0.0012800000000000001</v>
      </c>
      <c r="R155" s="227">
        <f>Q155*H155</f>
        <v>0.016640000000000002</v>
      </c>
      <c r="S155" s="227">
        <v>0</v>
      </c>
      <c r="T155" s="228">
        <f>S155*H155</f>
        <v>0</v>
      </c>
      <c r="AR155" s="229" t="s">
        <v>125</v>
      </c>
      <c r="AT155" s="229" t="s">
        <v>120</v>
      </c>
      <c r="AU155" s="229" t="s">
        <v>83</v>
      </c>
      <c r="AY155" s="15" t="s">
        <v>116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81</v>
      </c>
      <c r="BK155" s="230">
        <f>ROUND(I155*H155,2)</f>
        <v>0</v>
      </c>
      <c r="BL155" s="15" t="s">
        <v>125</v>
      </c>
      <c r="BM155" s="229" t="s">
        <v>206</v>
      </c>
    </row>
    <row r="156" s="1" customFormat="1" ht="16.5" customHeight="1">
      <c r="B156" s="36"/>
      <c r="C156" s="218" t="s">
        <v>207</v>
      </c>
      <c r="D156" s="218" t="s">
        <v>120</v>
      </c>
      <c r="E156" s="219" t="s">
        <v>208</v>
      </c>
      <c r="F156" s="220" t="s">
        <v>209</v>
      </c>
      <c r="G156" s="221" t="s">
        <v>123</v>
      </c>
      <c r="H156" s="222">
        <v>118.40000000000001</v>
      </c>
      <c r="I156" s="223"/>
      <c r="J156" s="224">
        <f>ROUND(I156*H156,2)</f>
        <v>0</v>
      </c>
      <c r="K156" s="220" t="s">
        <v>124</v>
      </c>
      <c r="L156" s="41"/>
      <c r="M156" s="225" t="s">
        <v>1</v>
      </c>
      <c r="N156" s="226" t="s">
        <v>38</v>
      </c>
      <c r="O156" s="84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9" t="s">
        <v>125</v>
      </c>
      <c r="AT156" s="229" t="s">
        <v>120</v>
      </c>
      <c r="AU156" s="229" t="s">
        <v>83</v>
      </c>
      <c r="AY156" s="15" t="s">
        <v>116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81</v>
      </c>
      <c r="BK156" s="230">
        <f>ROUND(I156*H156,2)</f>
        <v>0</v>
      </c>
      <c r="BL156" s="15" t="s">
        <v>125</v>
      </c>
      <c r="BM156" s="229" t="s">
        <v>210</v>
      </c>
    </row>
    <row r="157" s="12" customFormat="1">
      <c r="B157" s="231"/>
      <c r="C157" s="232"/>
      <c r="D157" s="233" t="s">
        <v>127</v>
      </c>
      <c r="E157" s="234" t="s">
        <v>1</v>
      </c>
      <c r="F157" s="235" t="s">
        <v>128</v>
      </c>
      <c r="G157" s="232"/>
      <c r="H157" s="236">
        <v>118.40000000000001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127</v>
      </c>
      <c r="AU157" s="242" t="s">
        <v>83</v>
      </c>
      <c r="AV157" s="12" t="s">
        <v>83</v>
      </c>
      <c r="AW157" s="12" t="s">
        <v>30</v>
      </c>
      <c r="AX157" s="12" t="s">
        <v>81</v>
      </c>
      <c r="AY157" s="242" t="s">
        <v>116</v>
      </c>
    </row>
    <row r="158" s="1" customFormat="1" ht="24" customHeight="1">
      <c r="B158" s="36"/>
      <c r="C158" s="218" t="s">
        <v>211</v>
      </c>
      <c r="D158" s="218" t="s">
        <v>120</v>
      </c>
      <c r="E158" s="219" t="s">
        <v>212</v>
      </c>
      <c r="F158" s="220" t="s">
        <v>213</v>
      </c>
      <c r="G158" s="221" t="s">
        <v>150</v>
      </c>
      <c r="H158" s="222">
        <v>0.072999999999999995</v>
      </c>
      <c r="I158" s="223"/>
      <c r="J158" s="224">
        <f>ROUND(I158*H158,2)</f>
        <v>0</v>
      </c>
      <c r="K158" s="220" t="s">
        <v>124</v>
      </c>
      <c r="L158" s="41"/>
      <c r="M158" s="225" t="s">
        <v>1</v>
      </c>
      <c r="N158" s="226" t="s">
        <v>38</v>
      </c>
      <c r="O158" s="84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9" t="s">
        <v>125</v>
      </c>
      <c r="AT158" s="229" t="s">
        <v>120</v>
      </c>
      <c r="AU158" s="229" t="s">
        <v>83</v>
      </c>
      <c r="AY158" s="15" t="s">
        <v>116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81</v>
      </c>
      <c r="BK158" s="230">
        <f>ROUND(I158*H158,2)</f>
        <v>0</v>
      </c>
      <c r="BL158" s="15" t="s">
        <v>125</v>
      </c>
      <c r="BM158" s="229" t="s">
        <v>214</v>
      </c>
    </row>
    <row r="159" s="1" customFormat="1" ht="24" customHeight="1">
      <c r="B159" s="36"/>
      <c r="C159" s="218" t="s">
        <v>215</v>
      </c>
      <c r="D159" s="218" t="s">
        <v>120</v>
      </c>
      <c r="E159" s="219" t="s">
        <v>216</v>
      </c>
      <c r="F159" s="220" t="s">
        <v>217</v>
      </c>
      <c r="G159" s="221" t="s">
        <v>150</v>
      </c>
      <c r="H159" s="222">
        <v>0.072999999999999995</v>
      </c>
      <c r="I159" s="223"/>
      <c r="J159" s="224">
        <f>ROUND(I159*H159,2)</f>
        <v>0</v>
      </c>
      <c r="K159" s="220" t="s">
        <v>124</v>
      </c>
      <c r="L159" s="41"/>
      <c r="M159" s="225" t="s">
        <v>1</v>
      </c>
      <c r="N159" s="226" t="s">
        <v>38</v>
      </c>
      <c r="O159" s="84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9" t="s">
        <v>125</v>
      </c>
      <c r="AT159" s="229" t="s">
        <v>120</v>
      </c>
      <c r="AU159" s="229" t="s">
        <v>83</v>
      </c>
      <c r="AY159" s="15" t="s">
        <v>116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81</v>
      </c>
      <c r="BK159" s="230">
        <f>ROUND(I159*H159,2)</f>
        <v>0</v>
      </c>
      <c r="BL159" s="15" t="s">
        <v>125</v>
      </c>
      <c r="BM159" s="229" t="s">
        <v>218</v>
      </c>
    </row>
    <row r="160" s="11" customFormat="1" ht="22.8" customHeight="1">
      <c r="B160" s="202"/>
      <c r="C160" s="203"/>
      <c r="D160" s="204" t="s">
        <v>72</v>
      </c>
      <c r="E160" s="216" t="s">
        <v>219</v>
      </c>
      <c r="F160" s="216" t="s">
        <v>220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SUM(P161:P166)</f>
        <v>0</v>
      </c>
      <c r="Q160" s="210"/>
      <c r="R160" s="211">
        <f>SUM(R161:R166)</f>
        <v>0.0075099999999999993</v>
      </c>
      <c r="S160" s="210"/>
      <c r="T160" s="212">
        <f>SUM(T161:T166)</f>
        <v>0</v>
      </c>
      <c r="AR160" s="213" t="s">
        <v>83</v>
      </c>
      <c r="AT160" s="214" t="s">
        <v>72</v>
      </c>
      <c r="AU160" s="214" t="s">
        <v>81</v>
      </c>
      <c r="AY160" s="213" t="s">
        <v>116</v>
      </c>
      <c r="BK160" s="215">
        <f>SUM(BK161:BK166)</f>
        <v>0</v>
      </c>
    </row>
    <row r="161" s="1" customFormat="1" ht="24" customHeight="1">
      <c r="B161" s="36"/>
      <c r="C161" s="218" t="s">
        <v>221</v>
      </c>
      <c r="D161" s="218" t="s">
        <v>120</v>
      </c>
      <c r="E161" s="219" t="s">
        <v>222</v>
      </c>
      <c r="F161" s="220" t="s">
        <v>223</v>
      </c>
      <c r="G161" s="221" t="s">
        <v>224</v>
      </c>
      <c r="H161" s="222">
        <v>7</v>
      </c>
      <c r="I161" s="223"/>
      <c r="J161" s="224">
        <f>ROUND(I161*H161,2)</f>
        <v>0</v>
      </c>
      <c r="K161" s="220" t="s">
        <v>124</v>
      </c>
      <c r="L161" s="41"/>
      <c r="M161" s="225" t="s">
        <v>1</v>
      </c>
      <c r="N161" s="226" t="s">
        <v>38</v>
      </c>
      <c r="O161" s="84"/>
      <c r="P161" s="227">
        <f>O161*H161</f>
        <v>0</v>
      </c>
      <c r="Q161" s="227">
        <v>0.00069999999999999999</v>
      </c>
      <c r="R161" s="227">
        <f>Q161*H161</f>
        <v>0.0048999999999999998</v>
      </c>
      <c r="S161" s="227">
        <v>0</v>
      </c>
      <c r="T161" s="228">
        <f>S161*H161</f>
        <v>0</v>
      </c>
      <c r="AR161" s="229" t="s">
        <v>125</v>
      </c>
      <c r="AT161" s="229" t="s">
        <v>120</v>
      </c>
      <c r="AU161" s="229" t="s">
        <v>83</v>
      </c>
      <c r="AY161" s="15" t="s">
        <v>116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81</v>
      </c>
      <c r="BK161" s="230">
        <f>ROUND(I161*H161,2)</f>
        <v>0</v>
      </c>
      <c r="BL161" s="15" t="s">
        <v>125</v>
      </c>
      <c r="BM161" s="229" t="s">
        <v>225</v>
      </c>
    </row>
    <row r="162" s="1" customFormat="1" ht="24" customHeight="1">
      <c r="B162" s="36"/>
      <c r="C162" s="218" t="s">
        <v>226</v>
      </c>
      <c r="D162" s="218" t="s">
        <v>120</v>
      </c>
      <c r="E162" s="219" t="s">
        <v>227</v>
      </c>
      <c r="F162" s="220" t="s">
        <v>228</v>
      </c>
      <c r="G162" s="221" t="s">
        <v>224</v>
      </c>
      <c r="H162" s="222">
        <v>2</v>
      </c>
      <c r="I162" s="223"/>
      <c r="J162" s="224">
        <f>ROUND(I162*H162,2)</f>
        <v>0</v>
      </c>
      <c r="K162" s="220" t="s">
        <v>124</v>
      </c>
      <c r="L162" s="41"/>
      <c r="M162" s="225" t="s">
        <v>1</v>
      </c>
      <c r="N162" s="226" t="s">
        <v>38</v>
      </c>
      <c r="O162" s="84"/>
      <c r="P162" s="227">
        <f>O162*H162</f>
        <v>0</v>
      </c>
      <c r="Q162" s="227">
        <v>0.00027</v>
      </c>
      <c r="R162" s="227">
        <f>Q162*H162</f>
        <v>0.00054000000000000001</v>
      </c>
      <c r="S162" s="227">
        <v>0</v>
      </c>
      <c r="T162" s="228">
        <f>S162*H162</f>
        <v>0</v>
      </c>
      <c r="AR162" s="229" t="s">
        <v>125</v>
      </c>
      <c r="AT162" s="229" t="s">
        <v>120</v>
      </c>
      <c r="AU162" s="229" t="s">
        <v>83</v>
      </c>
      <c r="AY162" s="15" t="s">
        <v>116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81</v>
      </c>
      <c r="BK162" s="230">
        <f>ROUND(I162*H162,2)</f>
        <v>0</v>
      </c>
      <c r="BL162" s="15" t="s">
        <v>125</v>
      </c>
      <c r="BM162" s="229" t="s">
        <v>229</v>
      </c>
    </row>
    <row r="163" s="1" customFormat="1" ht="24" customHeight="1">
      <c r="B163" s="36"/>
      <c r="C163" s="218" t="s">
        <v>230</v>
      </c>
      <c r="D163" s="218" t="s">
        <v>120</v>
      </c>
      <c r="E163" s="219" t="s">
        <v>231</v>
      </c>
      <c r="F163" s="220" t="s">
        <v>232</v>
      </c>
      <c r="G163" s="221" t="s">
        <v>224</v>
      </c>
      <c r="H163" s="222">
        <v>1</v>
      </c>
      <c r="I163" s="223"/>
      <c r="J163" s="224">
        <f>ROUND(I163*H163,2)</f>
        <v>0</v>
      </c>
      <c r="K163" s="220" t="s">
        <v>124</v>
      </c>
      <c r="L163" s="41"/>
      <c r="M163" s="225" t="s">
        <v>1</v>
      </c>
      <c r="N163" s="226" t="s">
        <v>38</v>
      </c>
      <c r="O163" s="84"/>
      <c r="P163" s="227">
        <f>O163*H163</f>
        <v>0</v>
      </c>
      <c r="Q163" s="227">
        <v>0.00056999999999999998</v>
      </c>
      <c r="R163" s="227">
        <f>Q163*H163</f>
        <v>0.00056999999999999998</v>
      </c>
      <c r="S163" s="227">
        <v>0</v>
      </c>
      <c r="T163" s="228">
        <f>S163*H163</f>
        <v>0</v>
      </c>
      <c r="AR163" s="229" t="s">
        <v>125</v>
      </c>
      <c r="AT163" s="229" t="s">
        <v>120</v>
      </c>
      <c r="AU163" s="229" t="s">
        <v>83</v>
      </c>
      <c r="AY163" s="15" t="s">
        <v>116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81</v>
      </c>
      <c r="BK163" s="230">
        <f>ROUND(I163*H163,2)</f>
        <v>0</v>
      </c>
      <c r="BL163" s="15" t="s">
        <v>125</v>
      </c>
      <c r="BM163" s="229" t="s">
        <v>233</v>
      </c>
    </row>
    <row r="164" s="1" customFormat="1" ht="16.5" customHeight="1">
      <c r="B164" s="36"/>
      <c r="C164" s="218" t="s">
        <v>234</v>
      </c>
      <c r="D164" s="218" t="s">
        <v>120</v>
      </c>
      <c r="E164" s="219" t="s">
        <v>235</v>
      </c>
      <c r="F164" s="220" t="s">
        <v>236</v>
      </c>
      <c r="G164" s="221" t="s">
        <v>224</v>
      </c>
      <c r="H164" s="222">
        <v>3</v>
      </c>
      <c r="I164" s="223"/>
      <c r="J164" s="224">
        <f>ROUND(I164*H164,2)</f>
        <v>0</v>
      </c>
      <c r="K164" s="220" t="s">
        <v>124</v>
      </c>
      <c r="L164" s="41"/>
      <c r="M164" s="225" t="s">
        <v>1</v>
      </c>
      <c r="N164" s="226" t="s">
        <v>38</v>
      </c>
      <c r="O164" s="84"/>
      <c r="P164" s="227">
        <f>O164*H164</f>
        <v>0</v>
      </c>
      <c r="Q164" s="227">
        <v>0.00050000000000000001</v>
      </c>
      <c r="R164" s="227">
        <f>Q164*H164</f>
        <v>0.0015</v>
      </c>
      <c r="S164" s="227">
        <v>0</v>
      </c>
      <c r="T164" s="228">
        <f>S164*H164</f>
        <v>0</v>
      </c>
      <c r="AR164" s="229" t="s">
        <v>125</v>
      </c>
      <c r="AT164" s="229" t="s">
        <v>120</v>
      </c>
      <c r="AU164" s="229" t="s">
        <v>83</v>
      </c>
      <c r="AY164" s="15" t="s">
        <v>116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81</v>
      </c>
      <c r="BK164" s="230">
        <f>ROUND(I164*H164,2)</f>
        <v>0</v>
      </c>
      <c r="BL164" s="15" t="s">
        <v>125</v>
      </c>
      <c r="BM164" s="229" t="s">
        <v>237</v>
      </c>
    </row>
    <row r="165" s="1" customFormat="1" ht="16.5" customHeight="1">
      <c r="B165" s="36"/>
      <c r="C165" s="218" t="s">
        <v>8</v>
      </c>
      <c r="D165" s="218" t="s">
        <v>120</v>
      </c>
      <c r="E165" s="219" t="s">
        <v>238</v>
      </c>
      <c r="F165" s="220" t="s">
        <v>239</v>
      </c>
      <c r="G165" s="221" t="s">
        <v>150</v>
      </c>
      <c r="H165" s="222">
        <v>0.0080000000000000002</v>
      </c>
      <c r="I165" s="223"/>
      <c r="J165" s="224">
        <f>ROUND(I165*H165,2)</f>
        <v>0</v>
      </c>
      <c r="K165" s="220" t="s">
        <v>124</v>
      </c>
      <c r="L165" s="41"/>
      <c r="M165" s="225" t="s">
        <v>1</v>
      </c>
      <c r="N165" s="226" t="s">
        <v>38</v>
      </c>
      <c r="O165" s="84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29" t="s">
        <v>125</v>
      </c>
      <c r="AT165" s="229" t="s">
        <v>120</v>
      </c>
      <c r="AU165" s="229" t="s">
        <v>83</v>
      </c>
      <c r="AY165" s="15" t="s">
        <v>116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81</v>
      </c>
      <c r="BK165" s="230">
        <f>ROUND(I165*H165,2)</f>
        <v>0</v>
      </c>
      <c r="BL165" s="15" t="s">
        <v>125</v>
      </c>
      <c r="BM165" s="229" t="s">
        <v>240</v>
      </c>
    </row>
    <row r="166" s="1" customFormat="1" ht="24" customHeight="1">
      <c r="B166" s="36"/>
      <c r="C166" s="218" t="s">
        <v>125</v>
      </c>
      <c r="D166" s="218" t="s">
        <v>120</v>
      </c>
      <c r="E166" s="219" t="s">
        <v>241</v>
      </c>
      <c r="F166" s="220" t="s">
        <v>242</v>
      </c>
      <c r="G166" s="221" t="s">
        <v>150</v>
      </c>
      <c r="H166" s="222">
        <v>0.0080000000000000002</v>
      </c>
      <c r="I166" s="223"/>
      <c r="J166" s="224">
        <f>ROUND(I166*H166,2)</f>
        <v>0</v>
      </c>
      <c r="K166" s="220" t="s">
        <v>124</v>
      </c>
      <c r="L166" s="41"/>
      <c r="M166" s="225" t="s">
        <v>1</v>
      </c>
      <c r="N166" s="226" t="s">
        <v>38</v>
      </c>
      <c r="O166" s="84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9" t="s">
        <v>125</v>
      </c>
      <c r="AT166" s="229" t="s">
        <v>120</v>
      </c>
      <c r="AU166" s="229" t="s">
        <v>83</v>
      </c>
      <c r="AY166" s="15" t="s">
        <v>116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81</v>
      </c>
      <c r="BK166" s="230">
        <f>ROUND(I166*H166,2)</f>
        <v>0</v>
      </c>
      <c r="BL166" s="15" t="s">
        <v>125</v>
      </c>
      <c r="BM166" s="229" t="s">
        <v>243</v>
      </c>
    </row>
    <row r="167" s="11" customFormat="1" ht="22.8" customHeight="1">
      <c r="B167" s="202"/>
      <c r="C167" s="203"/>
      <c r="D167" s="204" t="s">
        <v>72</v>
      </c>
      <c r="E167" s="216" t="s">
        <v>244</v>
      </c>
      <c r="F167" s="216" t="s">
        <v>245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SUM(P168:P181)</f>
        <v>0</v>
      </c>
      <c r="Q167" s="210"/>
      <c r="R167" s="211">
        <f>SUM(R168:R181)</f>
        <v>0.28802</v>
      </c>
      <c r="S167" s="210"/>
      <c r="T167" s="212">
        <f>SUM(T168:T181)</f>
        <v>0</v>
      </c>
      <c r="AR167" s="213" t="s">
        <v>83</v>
      </c>
      <c r="AT167" s="214" t="s">
        <v>72</v>
      </c>
      <c r="AU167" s="214" t="s">
        <v>81</v>
      </c>
      <c r="AY167" s="213" t="s">
        <v>116</v>
      </c>
      <c r="BK167" s="215">
        <f>SUM(BK168:BK181)</f>
        <v>0</v>
      </c>
    </row>
    <row r="168" s="1" customFormat="1" ht="24" customHeight="1">
      <c r="B168" s="36"/>
      <c r="C168" s="218" t="s">
        <v>246</v>
      </c>
      <c r="D168" s="218" t="s">
        <v>120</v>
      </c>
      <c r="E168" s="219" t="s">
        <v>247</v>
      </c>
      <c r="F168" s="220" t="s">
        <v>248</v>
      </c>
      <c r="G168" s="221" t="s">
        <v>224</v>
      </c>
      <c r="H168" s="222">
        <v>16</v>
      </c>
      <c r="I168" s="223"/>
      <c r="J168" s="224">
        <f>ROUND(I168*H168,2)</f>
        <v>0</v>
      </c>
      <c r="K168" s="220" t="s">
        <v>124</v>
      </c>
      <c r="L168" s="41"/>
      <c r="M168" s="225" t="s">
        <v>1</v>
      </c>
      <c r="N168" s="226" t="s">
        <v>38</v>
      </c>
      <c r="O168" s="84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9" t="s">
        <v>125</v>
      </c>
      <c r="AT168" s="229" t="s">
        <v>120</v>
      </c>
      <c r="AU168" s="229" t="s">
        <v>83</v>
      </c>
      <c r="AY168" s="15" t="s">
        <v>116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81</v>
      </c>
      <c r="BK168" s="230">
        <f>ROUND(I168*H168,2)</f>
        <v>0</v>
      </c>
      <c r="BL168" s="15" t="s">
        <v>125</v>
      </c>
      <c r="BM168" s="229" t="s">
        <v>249</v>
      </c>
    </row>
    <row r="169" s="1" customFormat="1" ht="36" customHeight="1">
      <c r="B169" s="36"/>
      <c r="C169" s="218" t="s">
        <v>250</v>
      </c>
      <c r="D169" s="218" t="s">
        <v>120</v>
      </c>
      <c r="E169" s="219" t="s">
        <v>251</v>
      </c>
      <c r="F169" s="220" t="s">
        <v>252</v>
      </c>
      <c r="G169" s="221" t="s">
        <v>224</v>
      </c>
      <c r="H169" s="222">
        <v>1</v>
      </c>
      <c r="I169" s="223"/>
      <c r="J169" s="224">
        <f>ROUND(I169*H169,2)</f>
        <v>0</v>
      </c>
      <c r="K169" s="220" t="s">
        <v>124</v>
      </c>
      <c r="L169" s="41"/>
      <c r="M169" s="225" t="s">
        <v>1</v>
      </c>
      <c r="N169" s="226" t="s">
        <v>38</v>
      </c>
      <c r="O169" s="84"/>
      <c r="P169" s="227">
        <f>O169*H169</f>
        <v>0</v>
      </c>
      <c r="Q169" s="227">
        <v>0.014500000000000001</v>
      </c>
      <c r="R169" s="227">
        <f>Q169*H169</f>
        <v>0.014500000000000001</v>
      </c>
      <c r="S169" s="227">
        <v>0</v>
      </c>
      <c r="T169" s="228">
        <f>S169*H169</f>
        <v>0</v>
      </c>
      <c r="AR169" s="229" t="s">
        <v>125</v>
      </c>
      <c r="AT169" s="229" t="s">
        <v>120</v>
      </c>
      <c r="AU169" s="229" t="s">
        <v>83</v>
      </c>
      <c r="AY169" s="15" t="s">
        <v>116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81</v>
      </c>
      <c r="BK169" s="230">
        <f>ROUND(I169*H169,2)</f>
        <v>0</v>
      </c>
      <c r="BL169" s="15" t="s">
        <v>125</v>
      </c>
      <c r="BM169" s="229" t="s">
        <v>253</v>
      </c>
    </row>
    <row r="170" s="1" customFormat="1" ht="36" customHeight="1">
      <c r="B170" s="36"/>
      <c r="C170" s="218" t="s">
        <v>254</v>
      </c>
      <c r="D170" s="218" t="s">
        <v>120</v>
      </c>
      <c r="E170" s="219" t="s">
        <v>255</v>
      </c>
      <c r="F170" s="220" t="s">
        <v>256</v>
      </c>
      <c r="G170" s="221" t="s">
        <v>224</v>
      </c>
      <c r="H170" s="222">
        <v>1</v>
      </c>
      <c r="I170" s="223"/>
      <c r="J170" s="224">
        <f>ROUND(I170*H170,2)</f>
        <v>0</v>
      </c>
      <c r="K170" s="220" t="s">
        <v>124</v>
      </c>
      <c r="L170" s="41"/>
      <c r="M170" s="225" t="s">
        <v>1</v>
      </c>
      <c r="N170" s="226" t="s">
        <v>38</v>
      </c>
      <c r="O170" s="84"/>
      <c r="P170" s="227">
        <f>O170*H170</f>
        <v>0</v>
      </c>
      <c r="Q170" s="227">
        <v>0.013400000000000001</v>
      </c>
      <c r="R170" s="227">
        <f>Q170*H170</f>
        <v>0.013400000000000001</v>
      </c>
      <c r="S170" s="227">
        <v>0</v>
      </c>
      <c r="T170" s="228">
        <f>S170*H170</f>
        <v>0</v>
      </c>
      <c r="AR170" s="229" t="s">
        <v>125</v>
      </c>
      <c r="AT170" s="229" t="s">
        <v>120</v>
      </c>
      <c r="AU170" s="229" t="s">
        <v>83</v>
      </c>
      <c r="AY170" s="15" t="s">
        <v>116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81</v>
      </c>
      <c r="BK170" s="230">
        <f>ROUND(I170*H170,2)</f>
        <v>0</v>
      </c>
      <c r="BL170" s="15" t="s">
        <v>125</v>
      </c>
      <c r="BM170" s="229" t="s">
        <v>257</v>
      </c>
    </row>
    <row r="171" s="1" customFormat="1" ht="36" customHeight="1">
      <c r="B171" s="36"/>
      <c r="C171" s="218" t="s">
        <v>133</v>
      </c>
      <c r="D171" s="218" t="s">
        <v>120</v>
      </c>
      <c r="E171" s="219" t="s">
        <v>258</v>
      </c>
      <c r="F171" s="220" t="s">
        <v>259</v>
      </c>
      <c r="G171" s="221" t="s">
        <v>224</v>
      </c>
      <c r="H171" s="222">
        <v>1</v>
      </c>
      <c r="I171" s="223"/>
      <c r="J171" s="224">
        <f>ROUND(I171*H171,2)</f>
        <v>0</v>
      </c>
      <c r="K171" s="220" t="s">
        <v>124</v>
      </c>
      <c r="L171" s="41"/>
      <c r="M171" s="225" t="s">
        <v>1</v>
      </c>
      <c r="N171" s="226" t="s">
        <v>38</v>
      </c>
      <c r="O171" s="84"/>
      <c r="P171" s="227">
        <f>O171*H171</f>
        <v>0</v>
      </c>
      <c r="Q171" s="227">
        <v>0.021760000000000002</v>
      </c>
      <c r="R171" s="227">
        <f>Q171*H171</f>
        <v>0.021760000000000002</v>
      </c>
      <c r="S171" s="227">
        <v>0</v>
      </c>
      <c r="T171" s="228">
        <f>S171*H171</f>
        <v>0</v>
      </c>
      <c r="AR171" s="229" t="s">
        <v>125</v>
      </c>
      <c r="AT171" s="229" t="s">
        <v>120</v>
      </c>
      <c r="AU171" s="229" t="s">
        <v>83</v>
      </c>
      <c r="AY171" s="15" t="s">
        <v>116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81</v>
      </c>
      <c r="BK171" s="230">
        <f>ROUND(I171*H171,2)</f>
        <v>0</v>
      </c>
      <c r="BL171" s="15" t="s">
        <v>125</v>
      </c>
      <c r="BM171" s="229" t="s">
        <v>260</v>
      </c>
    </row>
    <row r="172" s="1" customFormat="1" ht="36" customHeight="1">
      <c r="B172" s="36"/>
      <c r="C172" s="218" t="s">
        <v>261</v>
      </c>
      <c r="D172" s="218" t="s">
        <v>120</v>
      </c>
      <c r="E172" s="219" t="s">
        <v>262</v>
      </c>
      <c r="F172" s="220" t="s">
        <v>263</v>
      </c>
      <c r="G172" s="221" t="s">
        <v>224</v>
      </c>
      <c r="H172" s="222">
        <v>2</v>
      </c>
      <c r="I172" s="223"/>
      <c r="J172" s="224">
        <f>ROUND(I172*H172,2)</f>
        <v>0</v>
      </c>
      <c r="K172" s="220" t="s">
        <v>124</v>
      </c>
      <c r="L172" s="41"/>
      <c r="M172" s="225" t="s">
        <v>1</v>
      </c>
      <c r="N172" s="226" t="s">
        <v>38</v>
      </c>
      <c r="O172" s="84"/>
      <c r="P172" s="227">
        <f>O172*H172</f>
        <v>0</v>
      </c>
      <c r="Q172" s="227">
        <v>0.02828</v>
      </c>
      <c r="R172" s="227">
        <f>Q172*H172</f>
        <v>0.056559999999999999</v>
      </c>
      <c r="S172" s="227">
        <v>0</v>
      </c>
      <c r="T172" s="228">
        <f>S172*H172</f>
        <v>0</v>
      </c>
      <c r="AR172" s="229" t="s">
        <v>125</v>
      </c>
      <c r="AT172" s="229" t="s">
        <v>120</v>
      </c>
      <c r="AU172" s="229" t="s">
        <v>83</v>
      </c>
      <c r="AY172" s="15" t="s">
        <v>116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81</v>
      </c>
      <c r="BK172" s="230">
        <f>ROUND(I172*H172,2)</f>
        <v>0</v>
      </c>
      <c r="BL172" s="15" t="s">
        <v>125</v>
      </c>
      <c r="BM172" s="229" t="s">
        <v>264</v>
      </c>
    </row>
    <row r="173" s="1" customFormat="1" ht="36" customHeight="1">
      <c r="B173" s="36"/>
      <c r="C173" s="218" t="s">
        <v>265</v>
      </c>
      <c r="D173" s="218" t="s">
        <v>120</v>
      </c>
      <c r="E173" s="219" t="s">
        <v>266</v>
      </c>
      <c r="F173" s="220" t="s">
        <v>267</v>
      </c>
      <c r="G173" s="221" t="s">
        <v>224</v>
      </c>
      <c r="H173" s="222">
        <v>1</v>
      </c>
      <c r="I173" s="223"/>
      <c r="J173" s="224">
        <f>ROUND(I173*H173,2)</f>
        <v>0</v>
      </c>
      <c r="K173" s="220" t="s">
        <v>124</v>
      </c>
      <c r="L173" s="41"/>
      <c r="M173" s="225" t="s">
        <v>1</v>
      </c>
      <c r="N173" s="226" t="s">
        <v>38</v>
      </c>
      <c r="O173" s="84"/>
      <c r="P173" s="227">
        <f>O173*H173</f>
        <v>0</v>
      </c>
      <c r="Q173" s="227">
        <v>0.037199999999999997</v>
      </c>
      <c r="R173" s="227">
        <f>Q173*H173</f>
        <v>0.037199999999999997</v>
      </c>
      <c r="S173" s="227">
        <v>0</v>
      </c>
      <c r="T173" s="228">
        <f>S173*H173</f>
        <v>0</v>
      </c>
      <c r="AR173" s="229" t="s">
        <v>125</v>
      </c>
      <c r="AT173" s="229" t="s">
        <v>120</v>
      </c>
      <c r="AU173" s="229" t="s">
        <v>83</v>
      </c>
      <c r="AY173" s="15" t="s">
        <v>116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81</v>
      </c>
      <c r="BK173" s="230">
        <f>ROUND(I173*H173,2)</f>
        <v>0</v>
      </c>
      <c r="BL173" s="15" t="s">
        <v>125</v>
      </c>
      <c r="BM173" s="229" t="s">
        <v>268</v>
      </c>
    </row>
    <row r="174" s="1" customFormat="1" ht="36" customHeight="1">
      <c r="B174" s="36"/>
      <c r="C174" s="218" t="s">
        <v>269</v>
      </c>
      <c r="D174" s="218" t="s">
        <v>120</v>
      </c>
      <c r="E174" s="219" t="s">
        <v>270</v>
      </c>
      <c r="F174" s="220" t="s">
        <v>271</v>
      </c>
      <c r="G174" s="221" t="s">
        <v>224</v>
      </c>
      <c r="H174" s="222">
        <v>2</v>
      </c>
      <c r="I174" s="223"/>
      <c r="J174" s="224">
        <f>ROUND(I174*H174,2)</f>
        <v>0</v>
      </c>
      <c r="K174" s="220" t="s">
        <v>124</v>
      </c>
      <c r="L174" s="41"/>
      <c r="M174" s="225" t="s">
        <v>1</v>
      </c>
      <c r="N174" s="226" t="s">
        <v>38</v>
      </c>
      <c r="O174" s="84"/>
      <c r="P174" s="227">
        <f>O174*H174</f>
        <v>0</v>
      </c>
      <c r="Q174" s="227">
        <v>0.041320000000000003</v>
      </c>
      <c r="R174" s="227">
        <f>Q174*H174</f>
        <v>0.082640000000000005</v>
      </c>
      <c r="S174" s="227">
        <v>0</v>
      </c>
      <c r="T174" s="228">
        <f>S174*H174</f>
        <v>0</v>
      </c>
      <c r="AR174" s="229" t="s">
        <v>125</v>
      </c>
      <c r="AT174" s="229" t="s">
        <v>120</v>
      </c>
      <c r="AU174" s="229" t="s">
        <v>83</v>
      </c>
      <c r="AY174" s="15" t="s">
        <v>116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81</v>
      </c>
      <c r="BK174" s="230">
        <f>ROUND(I174*H174,2)</f>
        <v>0</v>
      </c>
      <c r="BL174" s="15" t="s">
        <v>125</v>
      </c>
      <c r="BM174" s="229" t="s">
        <v>272</v>
      </c>
    </row>
    <row r="175" s="1" customFormat="1" ht="16.5" customHeight="1">
      <c r="B175" s="36"/>
      <c r="C175" s="218" t="s">
        <v>273</v>
      </c>
      <c r="D175" s="218" t="s">
        <v>120</v>
      </c>
      <c r="E175" s="219" t="s">
        <v>274</v>
      </c>
      <c r="F175" s="220" t="s">
        <v>275</v>
      </c>
      <c r="G175" s="221" t="s">
        <v>224</v>
      </c>
      <c r="H175" s="222">
        <v>2</v>
      </c>
      <c r="I175" s="223"/>
      <c r="J175" s="224">
        <f>ROUND(I175*H175,2)</f>
        <v>0</v>
      </c>
      <c r="K175" s="220" t="s">
        <v>124</v>
      </c>
      <c r="L175" s="41"/>
      <c r="M175" s="225" t="s">
        <v>1</v>
      </c>
      <c r="N175" s="226" t="s">
        <v>38</v>
      </c>
      <c r="O175" s="84"/>
      <c r="P175" s="227">
        <f>O175*H175</f>
        <v>0</v>
      </c>
      <c r="Q175" s="227">
        <v>0.0309</v>
      </c>
      <c r="R175" s="227">
        <f>Q175*H175</f>
        <v>0.061800000000000001</v>
      </c>
      <c r="S175" s="227">
        <v>0</v>
      </c>
      <c r="T175" s="228">
        <f>S175*H175</f>
        <v>0</v>
      </c>
      <c r="AR175" s="229" t="s">
        <v>125</v>
      </c>
      <c r="AT175" s="229" t="s">
        <v>120</v>
      </c>
      <c r="AU175" s="229" t="s">
        <v>83</v>
      </c>
      <c r="AY175" s="15" t="s">
        <v>116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81</v>
      </c>
      <c r="BK175" s="230">
        <f>ROUND(I175*H175,2)</f>
        <v>0</v>
      </c>
      <c r="BL175" s="15" t="s">
        <v>125</v>
      </c>
      <c r="BM175" s="229" t="s">
        <v>276</v>
      </c>
    </row>
    <row r="176" s="13" customFormat="1">
      <c r="B176" s="253"/>
      <c r="C176" s="254"/>
      <c r="D176" s="233" t="s">
        <v>127</v>
      </c>
      <c r="E176" s="255" t="s">
        <v>1</v>
      </c>
      <c r="F176" s="256" t="s">
        <v>277</v>
      </c>
      <c r="G176" s="254"/>
      <c r="H176" s="255" t="s">
        <v>1</v>
      </c>
      <c r="I176" s="257"/>
      <c r="J176" s="254"/>
      <c r="K176" s="254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127</v>
      </c>
      <c r="AU176" s="262" t="s">
        <v>83</v>
      </c>
      <c r="AV176" s="13" t="s">
        <v>81</v>
      </c>
      <c r="AW176" s="13" t="s">
        <v>30</v>
      </c>
      <c r="AX176" s="13" t="s">
        <v>73</v>
      </c>
      <c r="AY176" s="262" t="s">
        <v>116</v>
      </c>
    </row>
    <row r="177" s="13" customFormat="1">
      <c r="B177" s="253"/>
      <c r="C177" s="254"/>
      <c r="D177" s="233" t="s">
        <v>127</v>
      </c>
      <c r="E177" s="255" t="s">
        <v>1</v>
      </c>
      <c r="F177" s="256" t="s">
        <v>278</v>
      </c>
      <c r="G177" s="254"/>
      <c r="H177" s="255" t="s">
        <v>1</v>
      </c>
      <c r="I177" s="257"/>
      <c r="J177" s="254"/>
      <c r="K177" s="254"/>
      <c r="L177" s="258"/>
      <c r="M177" s="259"/>
      <c r="N177" s="260"/>
      <c r="O177" s="260"/>
      <c r="P177" s="260"/>
      <c r="Q177" s="260"/>
      <c r="R177" s="260"/>
      <c r="S177" s="260"/>
      <c r="T177" s="261"/>
      <c r="AT177" s="262" t="s">
        <v>127</v>
      </c>
      <c r="AU177" s="262" t="s">
        <v>83</v>
      </c>
      <c r="AV177" s="13" t="s">
        <v>81</v>
      </c>
      <c r="AW177" s="13" t="s">
        <v>30</v>
      </c>
      <c r="AX177" s="13" t="s">
        <v>73</v>
      </c>
      <c r="AY177" s="262" t="s">
        <v>116</v>
      </c>
    </row>
    <row r="178" s="12" customFormat="1">
      <c r="B178" s="231"/>
      <c r="C178" s="232"/>
      <c r="D178" s="233" t="s">
        <v>127</v>
      </c>
      <c r="E178" s="234" t="s">
        <v>1</v>
      </c>
      <c r="F178" s="235" t="s">
        <v>83</v>
      </c>
      <c r="G178" s="232"/>
      <c r="H178" s="236">
        <v>2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127</v>
      </c>
      <c r="AU178" s="242" t="s">
        <v>83</v>
      </c>
      <c r="AV178" s="12" t="s">
        <v>83</v>
      </c>
      <c r="AW178" s="12" t="s">
        <v>30</v>
      </c>
      <c r="AX178" s="12" t="s">
        <v>81</v>
      </c>
      <c r="AY178" s="242" t="s">
        <v>116</v>
      </c>
    </row>
    <row r="179" s="1" customFormat="1" ht="24" customHeight="1">
      <c r="B179" s="36"/>
      <c r="C179" s="218" t="s">
        <v>279</v>
      </c>
      <c r="D179" s="218" t="s">
        <v>120</v>
      </c>
      <c r="E179" s="219" t="s">
        <v>280</v>
      </c>
      <c r="F179" s="220" t="s">
        <v>281</v>
      </c>
      <c r="G179" s="221" t="s">
        <v>224</v>
      </c>
      <c r="H179" s="222">
        <v>2</v>
      </c>
      <c r="I179" s="223"/>
      <c r="J179" s="224">
        <f>ROUND(I179*H179,2)</f>
        <v>0</v>
      </c>
      <c r="K179" s="220" t="s">
        <v>124</v>
      </c>
      <c r="L179" s="41"/>
      <c r="M179" s="225" t="s">
        <v>1</v>
      </c>
      <c r="N179" s="226" t="s">
        <v>38</v>
      </c>
      <c r="O179" s="84"/>
      <c r="P179" s="227">
        <f>O179*H179</f>
        <v>0</v>
      </c>
      <c r="Q179" s="227">
        <v>8.0000000000000007E-05</v>
      </c>
      <c r="R179" s="227">
        <f>Q179*H179</f>
        <v>0.00016000000000000001</v>
      </c>
      <c r="S179" s="227">
        <v>0</v>
      </c>
      <c r="T179" s="228">
        <f>S179*H179</f>
        <v>0</v>
      </c>
      <c r="AR179" s="229" t="s">
        <v>125</v>
      </c>
      <c r="AT179" s="229" t="s">
        <v>120</v>
      </c>
      <c r="AU179" s="229" t="s">
        <v>83</v>
      </c>
      <c r="AY179" s="15" t="s">
        <v>116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81</v>
      </c>
      <c r="BK179" s="230">
        <f>ROUND(I179*H179,2)</f>
        <v>0</v>
      </c>
      <c r="BL179" s="15" t="s">
        <v>125</v>
      </c>
      <c r="BM179" s="229" t="s">
        <v>282</v>
      </c>
    </row>
    <row r="180" s="1" customFormat="1" ht="24" customHeight="1">
      <c r="B180" s="36"/>
      <c r="C180" s="218" t="s">
        <v>283</v>
      </c>
      <c r="D180" s="218" t="s">
        <v>120</v>
      </c>
      <c r="E180" s="219" t="s">
        <v>284</v>
      </c>
      <c r="F180" s="220" t="s">
        <v>285</v>
      </c>
      <c r="G180" s="221" t="s">
        <v>150</v>
      </c>
      <c r="H180" s="222">
        <v>0.28799999999999998</v>
      </c>
      <c r="I180" s="223"/>
      <c r="J180" s="224">
        <f>ROUND(I180*H180,2)</f>
        <v>0</v>
      </c>
      <c r="K180" s="220" t="s">
        <v>124</v>
      </c>
      <c r="L180" s="41"/>
      <c r="M180" s="225" t="s">
        <v>1</v>
      </c>
      <c r="N180" s="226" t="s">
        <v>38</v>
      </c>
      <c r="O180" s="84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9" t="s">
        <v>125</v>
      </c>
      <c r="AT180" s="229" t="s">
        <v>120</v>
      </c>
      <c r="AU180" s="229" t="s">
        <v>83</v>
      </c>
      <c r="AY180" s="15" t="s">
        <v>116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81</v>
      </c>
      <c r="BK180" s="230">
        <f>ROUND(I180*H180,2)</f>
        <v>0</v>
      </c>
      <c r="BL180" s="15" t="s">
        <v>125</v>
      </c>
      <c r="BM180" s="229" t="s">
        <v>286</v>
      </c>
    </row>
    <row r="181" s="1" customFormat="1" ht="24" customHeight="1">
      <c r="B181" s="36"/>
      <c r="C181" s="218" t="s">
        <v>287</v>
      </c>
      <c r="D181" s="218" t="s">
        <v>120</v>
      </c>
      <c r="E181" s="219" t="s">
        <v>288</v>
      </c>
      <c r="F181" s="220" t="s">
        <v>289</v>
      </c>
      <c r="G181" s="221" t="s">
        <v>150</v>
      </c>
      <c r="H181" s="222">
        <v>0.28799999999999998</v>
      </c>
      <c r="I181" s="223"/>
      <c r="J181" s="224">
        <f>ROUND(I181*H181,2)</f>
        <v>0</v>
      </c>
      <c r="K181" s="220" t="s">
        <v>124</v>
      </c>
      <c r="L181" s="41"/>
      <c r="M181" s="225" t="s">
        <v>1</v>
      </c>
      <c r="N181" s="226" t="s">
        <v>38</v>
      </c>
      <c r="O181" s="84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9" t="s">
        <v>125</v>
      </c>
      <c r="AT181" s="229" t="s">
        <v>120</v>
      </c>
      <c r="AU181" s="229" t="s">
        <v>83</v>
      </c>
      <c r="AY181" s="15" t="s">
        <v>116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81</v>
      </c>
      <c r="BK181" s="230">
        <f>ROUND(I181*H181,2)</f>
        <v>0</v>
      </c>
      <c r="BL181" s="15" t="s">
        <v>125</v>
      </c>
      <c r="BM181" s="229" t="s">
        <v>290</v>
      </c>
    </row>
    <row r="182" s="11" customFormat="1" ht="22.8" customHeight="1">
      <c r="B182" s="202"/>
      <c r="C182" s="203"/>
      <c r="D182" s="204" t="s">
        <v>72</v>
      </c>
      <c r="E182" s="216" t="s">
        <v>291</v>
      </c>
      <c r="F182" s="216" t="s">
        <v>292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SUM(P183:P193)</f>
        <v>0</v>
      </c>
      <c r="Q182" s="210"/>
      <c r="R182" s="211">
        <f>SUM(R183:R193)</f>
        <v>0</v>
      </c>
      <c r="S182" s="210"/>
      <c r="T182" s="212">
        <f>SUM(T183:T193)</f>
        <v>0</v>
      </c>
      <c r="AR182" s="213" t="s">
        <v>83</v>
      </c>
      <c r="AT182" s="214" t="s">
        <v>72</v>
      </c>
      <c r="AU182" s="214" t="s">
        <v>81</v>
      </c>
      <c r="AY182" s="213" t="s">
        <v>116</v>
      </c>
      <c r="BK182" s="215">
        <f>SUM(BK183:BK193)</f>
        <v>0</v>
      </c>
    </row>
    <row r="183" s="1" customFormat="1" ht="16.5" customHeight="1">
      <c r="B183" s="36"/>
      <c r="C183" s="218" t="s">
        <v>293</v>
      </c>
      <c r="D183" s="218" t="s">
        <v>120</v>
      </c>
      <c r="E183" s="219" t="s">
        <v>294</v>
      </c>
      <c r="F183" s="220" t="s">
        <v>295</v>
      </c>
      <c r="G183" s="221" t="s">
        <v>296</v>
      </c>
      <c r="H183" s="222">
        <v>1</v>
      </c>
      <c r="I183" s="223"/>
      <c r="J183" s="224">
        <f>ROUND(I183*H183,2)</f>
        <v>0</v>
      </c>
      <c r="K183" s="220" t="s">
        <v>1</v>
      </c>
      <c r="L183" s="41"/>
      <c r="M183" s="225" t="s">
        <v>1</v>
      </c>
      <c r="N183" s="226" t="s">
        <v>38</v>
      </c>
      <c r="O183" s="84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9" t="s">
        <v>125</v>
      </c>
      <c r="AT183" s="229" t="s">
        <v>120</v>
      </c>
      <c r="AU183" s="229" t="s">
        <v>83</v>
      </c>
      <c r="AY183" s="15" t="s">
        <v>116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81</v>
      </c>
      <c r="BK183" s="230">
        <f>ROUND(I183*H183,2)</f>
        <v>0</v>
      </c>
      <c r="BL183" s="15" t="s">
        <v>125</v>
      </c>
      <c r="BM183" s="229" t="s">
        <v>297</v>
      </c>
    </row>
    <row r="184" s="1" customFormat="1" ht="16.5" customHeight="1">
      <c r="B184" s="36"/>
      <c r="C184" s="218" t="s">
        <v>298</v>
      </c>
      <c r="D184" s="218" t="s">
        <v>120</v>
      </c>
      <c r="E184" s="219" t="s">
        <v>299</v>
      </c>
      <c r="F184" s="220" t="s">
        <v>300</v>
      </c>
      <c r="G184" s="221" t="s">
        <v>296</v>
      </c>
      <c r="H184" s="222">
        <v>1</v>
      </c>
      <c r="I184" s="223"/>
      <c r="J184" s="224">
        <f>ROUND(I184*H184,2)</f>
        <v>0</v>
      </c>
      <c r="K184" s="220" t="s">
        <v>1</v>
      </c>
      <c r="L184" s="41"/>
      <c r="M184" s="225" t="s">
        <v>1</v>
      </c>
      <c r="N184" s="226" t="s">
        <v>38</v>
      </c>
      <c r="O184" s="84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229" t="s">
        <v>125</v>
      </c>
      <c r="AT184" s="229" t="s">
        <v>120</v>
      </c>
      <c r="AU184" s="229" t="s">
        <v>83</v>
      </c>
      <c r="AY184" s="15" t="s">
        <v>116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81</v>
      </c>
      <c r="BK184" s="230">
        <f>ROUND(I184*H184,2)</f>
        <v>0</v>
      </c>
      <c r="BL184" s="15" t="s">
        <v>125</v>
      </c>
      <c r="BM184" s="229" t="s">
        <v>301</v>
      </c>
    </row>
    <row r="185" s="1" customFormat="1" ht="24" customHeight="1">
      <c r="B185" s="36"/>
      <c r="C185" s="243" t="s">
        <v>7</v>
      </c>
      <c r="D185" s="243" t="s">
        <v>130</v>
      </c>
      <c r="E185" s="244" t="s">
        <v>302</v>
      </c>
      <c r="F185" s="245" t="s">
        <v>303</v>
      </c>
      <c r="G185" s="246" t="s">
        <v>304</v>
      </c>
      <c r="H185" s="247">
        <v>12</v>
      </c>
      <c r="I185" s="248"/>
      <c r="J185" s="249">
        <f>ROUND(I185*H185,2)</f>
        <v>0</v>
      </c>
      <c r="K185" s="245" t="s">
        <v>1</v>
      </c>
      <c r="L185" s="250"/>
      <c r="M185" s="251" t="s">
        <v>1</v>
      </c>
      <c r="N185" s="252" t="s">
        <v>38</v>
      </c>
      <c r="O185" s="84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9" t="s">
        <v>305</v>
      </c>
      <c r="AT185" s="229" t="s">
        <v>130</v>
      </c>
      <c r="AU185" s="229" t="s">
        <v>83</v>
      </c>
      <c r="AY185" s="15" t="s">
        <v>116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81</v>
      </c>
      <c r="BK185" s="230">
        <f>ROUND(I185*H185,2)</f>
        <v>0</v>
      </c>
      <c r="BL185" s="15" t="s">
        <v>158</v>
      </c>
      <c r="BM185" s="229" t="s">
        <v>306</v>
      </c>
    </row>
    <row r="186" s="1" customFormat="1" ht="16.5" customHeight="1">
      <c r="B186" s="36"/>
      <c r="C186" s="243" t="s">
        <v>307</v>
      </c>
      <c r="D186" s="243" t="s">
        <v>130</v>
      </c>
      <c r="E186" s="244" t="s">
        <v>308</v>
      </c>
      <c r="F186" s="245" t="s">
        <v>309</v>
      </c>
      <c r="G186" s="246" t="s">
        <v>304</v>
      </c>
      <c r="H186" s="247">
        <v>2</v>
      </c>
      <c r="I186" s="248"/>
      <c r="J186" s="249">
        <f>ROUND(I186*H186,2)</f>
        <v>0</v>
      </c>
      <c r="K186" s="245" t="s">
        <v>1</v>
      </c>
      <c r="L186" s="250"/>
      <c r="M186" s="251" t="s">
        <v>1</v>
      </c>
      <c r="N186" s="252" t="s">
        <v>38</v>
      </c>
      <c r="O186" s="84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229" t="s">
        <v>305</v>
      </c>
      <c r="AT186" s="229" t="s">
        <v>130</v>
      </c>
      <c r="AU186" s="229" t="s">
        <v>83</v>
      </c>
      <c r="AY186" s="15" t="s">
        <v>116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81</v>
      </c>
      <c r="BK186" s="230">
        <f>ROUND(I186*H186,2)</f>
        <v>0</v>
      </c>
      <c r="BL186" s="15" t="s">
        <v>158</v>
      </c>
      <c r="BM186" s="229" t="s">
        <v>310</v>
      </c>
    </row>
    <row r="187" s="1" customFormat="1" ht="16.5" customHeight="1">
      <c r="B187" s="36"/>
      <c r="C187" s="243" t="s">
        <v>311</v>
      </c>
      <c r="D187" s="243" t="s">
        <v>130</v>
      </c>
      <c r="E187" s="244" t="s">
        <v>312</v>
      </c>
      <c r="F187" s="245" t="s">
        <v>313</v>
      </c>
      <c r="G187" s="246" t="s">
        <v>304</v>
      </c>
      <c r="H187" s="247">
        <v>1</v>
      </c>
      <c r="I187" s="248"/>
      <c r="J187" s="249">
        <f>ROUND(I187*H187,2)</f>
        <v>0</v>
      </c>
      <c r="K187" s="245" t="s">
        <v>1</v>
      </c>
      <c r="L187" s="250"/>
      <c r="M187" s="251" t="s">
        <v>1</v>
      </c>
      <c r="N187" s="252" t="s">
        <v>38</v>
      </c>
      <c r="O187" s="84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9" t="s">
        <v>305</v>
      </c>
      <c r="AT187" s="229" t="s">
        <v>130</v>
      </c>
      <c r="AU187" s="229" t="s">
        <v>83</v>
      </c>
      <c r="AY187" s="15" t="s">
        <v>116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81</v>
      </c>
      <c r="BK187" s="230">
        <f>ROUND(I187*H187,2)</f>
        <v>0</v>
      </c>
      <c r="BL187" s="15" t="s">
        <v>158</v>
      </c>
      <c r="BM187" s="229" t="s">
        <v>314</v>
      </c>
    </row>
    <row r="188" s="1" customFormat="1" ht="16.5" customHeight="1">
      <c r="B188" s="36"/>
      <c r="C188" s="243" t="s">
        <v>315</v>
      </c>
      <c r="D188" s="243" t="s">
        <v>130</v>
      </c>
      <c r="E188" s="244" t="s">
        <v>316</v>
      </c>
      <c r="F188" s="245" t="s">
        <v>317</v>
      </c>
      <c r="G188" s="246" t="s">
        <v>304</v>
      </c>
      <c r="H188" s="247">
        <v>2</v>
      </c>
      <c r="I188" s="248"/>
      <c r="J188" s="249">
        <f>ROUND(I188*H188,2)</f>
        <v>0</v>
      </c>
      <c r="K188" s="245" t="s">
        <v>1</v>
      </c>
      <c r="L188" s="250"/>
      <c r="M188" s="251" t="s">
        <v>1</v>
      </c>
      <c r="N188" s="252" t="s">
        <v>38</v>
      </c>
      <c r="O188" s="84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229" t="s">
        <v>305</v>
      </c>
      <c r="AT188" s="229" t="s">
        <v>130</v>
      </c>
      <c r="AU188" s="229" t="s">
        <v>83</v>
      </c>
      <c r="AY188" s="15" t="s">
        <v>116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81</v>
      </c>
      <c r="BK188" s="230">
        <f>ROUND(I188*H188,2)</f>
        <v>0</v>
      </c>
      <c r="BL188" s="15" t="s">
        <v>158</v>
      </c>
      <c r="BM188" s="229" t="s">
        <v>318</v>
      </c>
    </row>
    <row r="189" s="1" customFormat="1" ht="24" customHeight="1">
      <c r="B189" s="36"/>
      <c r="C189" s="243" t="s">
        <v>319</v>
      </c>
      <c r="D189" s="243" t="s">
        <v>130</v>
      </c>
      <c r="E189" s="244" t="s">
        <v>320</v>
      </c>
      <c r="F189" s="245" t="s">
        <v>321</v>
      </c>
      <c r="G189" s="246" t="s">
        <v>123</v>
      </c>
      <c r="H189" s="247">
        <v>402</v>
      </c>
      <c r="I189" s="248"/>
      <c r="J189" s="249">
        <f>ROUND(I189*H189,2)</f>
        <v>0</v>
      </c>
      <c r="K189" s="245" t="s">
        <v>1</v>
      </c>
      <c r="L189" s="250"/>
      <c r="M189" s="251" t="s">
        <v>1</v>
      </c>
      <c r="N189" s="252" t="s">
        <v>38</v>
      </c>
      <c r="O189" s="84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9" t="s">
        <v>305</v>
      </c>
      <c r="AT189" s="229" t="s">
        <v>130</v>
      </c>
      <c r="AU189" s="229" t="s">
        <v>83</v>
      </c>
      <c r="AY189" s="15" t="s">
        <v>116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81</v>
      </c>
      <c r="BK189" s="230">
        <f>ROUND(I189*H189,2)</f>
        <v>0</v>
      </c>
      <c r="BL189" s="15" t="s">
        <v>158</v>
      </c>
      <c r="BM189" s="229" t="s">
        <v>322</v>
      </c>
    </row>
    <row r="190" s="1" customFormat="1" ht="24" customHeight="1">
      <c r="B190" s="36"/>
      <c r="C190" s="243" t="s">
        <v>323</v>
      </c>
      <c r="D190" s="243" t="s">
        <v>130</v>
      </c>
      <c r="E190" s="244" t="s">
        <v>324</v>
      </c>
      <c r="F190" s="245" t="s">
        <v>325</v>
      </c>
      <c r="G190" s="246" t="s">
        <v>326</v>
      </c>
      <c r="H190" s="247">
        <v>74</v>
      </c>
      <c r="I190" s="248"/>
      <c r="J190" s="249">
        <f>ROUND(I190*H190,2)</f>
        <v>0</v>
      </c>
      <c r="K190" s="245" t="s">
        <v>1</v>
      </c>
      <c r="L190" s="250"/>
      <c r="M190" s="251" t="s">
        <v>1</v>
      </c>
      <c r="N190" s="252" t="s">
        <v>38</v>
      </c>
      <c r="O190" s="84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229" t="s">
        <v>305</v>
      </c>
      <c r="AT190" s="229" t="s">
        <v>130</v>
      </c>
      <c r="AU190" s="229" t="s">
        <v>83</v>
      </c>
      <c r="AY190" s="15" t="s">
        <v>116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81</v>
      </c>
      <c r="BK190" s="230">
        <f>ROUND(I190*H190,2)</f>
        <v>0</v>
      </c>
      <c r="BL190" s="15" t="s">
        <v>158</v>
      </c>
      <c r="BM190" s="229" t="s">
        <v>327</v>
      </c>
    </row>
    <row r="191" s="1" customFormat="1" ht="16.5" customHeight="1">
      <c r="B191" s="36"/>
      <c r="C191" s="243" t="s">
        <v>328</v>
      </c>
      <c r="D191" s="243" t="s">
        <v>130</v>
      </c>
      <c r="E191" s="244" t="s">
        <v>329</v>
      </c>
      <c r="F191" s="245" t="s">
        <v>330</v>
      </c>
      <c r="G191" s="246" t="s">
        <v>304</v>
      </c>
      <c r="H191" s="247">
        <v>1</v>
      </c>
      <c r="I191" s="248"/>
      <c r="J191" s="249">
        <f>ROUND(I191*H191,2)</f>
        <v>0</v>
      </c>
      <c r="K191" s="245" t="s">
        <v>1</v>
      </c>
      <c r="L191" s="250"/>
      <c r="M191" s="251" t="s">
        <v>1</v>
      </c>
      <c r="N191" s="252" t="s">
        <v>38</v>
      </c>
      <c r="O191" s="84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9" t="s">
        <v>305</v>
      </c>
      <c r="AT191" s="229" t="s">
        <v>130</v>
      </c>
      <c r="AU191" s="229" t="s">
        <v>83</v>
      </c>
      <c r="AY191" s="15" t="s">
        <v>116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81</v>
      </c>
      <c r="BK191" s="230">
        <f>ROUND(I191*H191,2)</f>
        <v>0</v>
      </c>
      <c r="BL191" s="15" t="s">
        <v>158</v>
      </c>
      <c r="BM191" s="229" t="s">
        <v>331</v>
      </c>
    </row>
    <row r="192" s="1" customFormat="1" ht="16.5" customHeight="1">
      <c r="B192" s="36"/>
      <c r="C192" s="243" t="s">
        <v>332</v>
      </c>
      <c r="D192" s="243" t="s">
        <v>130</v>
      </c>
      <c r="E192" s="244" t="s">
        <v>333</v>
      </c>
      <c r="F192" s="245" t="s">
        <v>334</v>
      </c>
      <c r="G192" s="246" t="s">
        <v>123</v>
      </c>
      <c r="H192" s="247">
        <v>20</v>
      </c>
      <c r="I192" s="248"/>
      <c r="J192" s="249">
        <f>ROUND(I192*H192,2)</f>
        <v>0</v>
      </c>
      <c r="K192" s="245" t="s">
        <v>1</v>
      </c>
      <c r="L192" s="250"/>
      <c r="M192" s="251" t="s">
        <v>1</v>
      </c>
      <c r="N192" s="252" t="s">
        <v>38</v>
      </c>
      <c r="O192" s="84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AR192" s="229" t="s">
        <v>305</v>
      </c>
      <c r="AT192" s="229" t="s">
        <v>130</v>
      </c>
      <c r="AU192" s="229" t="s">
        <v>83</v>
      </c>
      <c r="AY192" s="15" t="s">
        <v>116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81</v>
      </c>
      <c r="BK192" s="230">
        <f>ROUND(I192*H192,2)</f>
        <v>0</v>
      </c>
      <c r="BL192" s="15" t="s">
        <v>158</v>
      </c>
      <c r="BM192" s="229" t="s">
        <v>335</v>
      </c>
    </row>
    <row r="193" s="1" customFormat="1" ht="16.5" customHeight="1">
      <c r="B193" s="36"/>
      <c r="C193" s="243" t="s">
        <v>336</v>
      </c>
      <c r="D193" s="243" t="s">
        <v>130</v>
      </c>
      <c r="E193" s="244" t="s">
        <v>337</v>
      </c>
      <c r="F193" s="245" t="s">
        <v>338</v>
      </c>
      <c r="G193" s="246" t="s">
        <v>123</v>
      </c>
      <c r="H193" s="247">
        <v>65</v>
      </c>
      <c r="I193" s="248"/>
      <c r="J193" s="249">
        <f>ROUND(I193*H193,2)</f>
        <v>0</v>
      </c>
      <c r="K193" s="245" t="s">
        <v>1</v>
      </c>
      <c r="L193" s="250"/>
      <c r="M193" s="251" t="s">
        <v>1</v>
      </c>
      <c r="N193" s="252" t="s">
        <v>38</v>
      </c>
      <c r="O193" s="84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9" t="s">
        <v>305</v>
      </c>
      <c r="AT193" s="229" t="s">
        <v>130</v>
      </c>
      <c r="AU193" s="229" t="s">
        <v>83</v>
      </c>
      <c r="AY193" s="15" t="s">
        <v>116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81</v>
      </c>
      <c r="BK193" s="230">
        <f>ROUND(I193*H193,2)</f>
        <v>0</v>
      </c>
      <c r="BL193" s="15" t="s">
        <v>158</v>
      </c>
      <c r="BM193" s="229" t="s">
        <v>339</v>
      </c>
    </row>
    <row r="194" s="11" customFormat="1" ht="25.92" customHeight="1">
      <c r="B194" s="202"/>
      <c r="C194" s="203"/>
      <c r="D194" s="204" t="s">
        <v>72</v>
      </c>
      <c r="E194" s="205" t="s">
        <v>340</v>
      </c>
      <c r="F194" s="205" t="s">
        <v>341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SUM(P195:P199)</f>
        <v>0</v>
      </c>
      <c r="Q194" s="210"/>
      <c r="R194" s="211">
        <f>SUM(R195:R199)</f>
        <v>0</v>
      </c>
      <c r="S194" s="210"/>
      <c r="T194" s="212">
        <f>SUM(T195:T199)</f>
        <v>0</v>
      </c>
      <c r="AR194" s="213" t="s">
        <v>158</v>
      </c>
      <c r="AT194" s="214" t="s">
        <v>72</v>
      </c>
      <c r="AU194" s="214" t="s">
        <v>73</v>
      </c>
      <c r="AY194" s="213" t="s">
        <v>116</v>
      </c>
      <c r="BK194" s="215">
        <f>SUM(BK195:BK199)</f>
        <v>0</v>
      </c>
    </row>
    <row r="195" s="1" customFormat="1" ht="24" customHeight="1">
      <c r="B195" s="36"/>
      <c r="C195" s="218" t="s">
        <v>342</v>
      </c>
      <c r="D195" s="218" t="s">
        <v>120</v>
      </c>
      <c r="E195" s="219" t="s">
        <v>343</v>
      </c>
      <c r="F195" s="220" t="s">
        <v>344</v>
      </c>
      <c r="G195" s="221" t="s">
        <v>296</v>
      </c>
      <c r="H195" s="222">
        <v>1</v>
      </c>
      <c r="I195" s="223"/>
      <c r="J195" s="224">
        <f>ROUND(I195*H195,2)</f>
        <v>0</v>
      </c>
      <c r="K195" s="220" t="s">
        <v>1</v>
      </c>
      <c r="L195" s="41"/>
      <c r="M195" s="225" t="s">
        <v>1</v>
      </c>
      <c r="N195" s="226" t="s">
        <v>38</v>
      </c>
      <c r="O195" s="84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9" t="s">
        <v>345</v>
      </c>
      <c r="AT195" s="229" t="s">
        <v>120</v>
      </c>
      <c r="AU195" s="229" t="s">
        <v>81</v>
      </c>
      <c r="AY195" s="15" t="s">
        <v>116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81</v>
      </c>
      <c r="BK195" s="230">
        <f>ROUND(I195*H195,2)</f>
        <v>0</v>
      </c>
      <c r="BL195" s="15" t="s">
        <v>345</v>
      </c>
      <c r="BM195" s="229" t="s">
        <v>346</v>
      </c>
    </row>
    <row r="196" s="1" customFormat="1" ht="16.5" customHeight="1">
      <c r="B196" s="36"/>
      <c r="C196" s="218" t="s">
        <v>305</v>
      </c>
      <c r="D196" s="218" t="s">
        <v>120</v>
      </c>
      <c r="E196" s="219" t="s">
        <v>347</v>
      </c>
      <c r="F196" s="220" t="s">
        <v>348</v>
      </c>
      <c r="G196" s="221" t="s">
        <v>296</v>
      </c>
      <c r="H196" s="222">
        <v>1</v>
      </c>
      <c r="I196" s="223"/>
      <c r="J196" s="224">
        <f>ROUND(I196*H196,2)</f>
        <v>0</v>
      </c>
      <c r="K196" s="220" t="s">
        <v>1</v>
      </c>
      <c r="L196" s="41"/>
      <c r="M196" s="225" t="s">
        <v>1</v>
      </c>
      <c r="N196" s="226" t="s">
        <v>38</v>
      </c>
      <c r="O196" s="84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229" t="s">
        <v>345</v>
      </c>
      <c r="AT196" s="229" t="s">
        <v>120</v>
      </c>
      <c r="AU196" s="229" t="s">
        <v>81</v>
      </c>
      <c r="AY196" s="15" t="s">
        <v>116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81</v>
      </c>
      <c r="BK196" s="230">
        <f>ROUND(I196*H196,2)</f>
        <v>0</v>
      </c>
      <c r="BL196" s="15" t="s">
        <v>345</v>
      </c>
      <c r="BM196" s="229" t="s">
        <v>349</v>
      </c>
    </row>
    <row r="197" s="1" customFormat="1" ht="16.5" customHeight="1">
      <c r="B197" s="36"/>
      <c r="C197" s="218" t="s">
        <v>350</v>
      </c>
      <c r="D197" s="218" t="s">
        <v>120</v>
      </c>
      <c r="E197" s="219" t="s">
        <v>351</v>
      </c>
      <c r="F197" s="220" t="s">
        <v>352</v>
      </c>
      <c r="G197" s="221" t="s">
        <v>296</v>
      </c>
      <c r="H197" s="222">
        <v>1</v>
      </c>
      <c r="I197" s="223"/>
      <c r="J197" s="224">
        <f>ROUND(I197*H197,2)</f>
        <v>0</v>
      </c>
      <c r="K197" s="220" t="s">
        <v>1</v>
      </c>
      <c r="L197" s="41"/>
      <c r="M197" s="225" t="s">
        <v>1</v>
      </c>
      <c r="N197" s="226" t="s">
        <v>38</v>
      </c>
      <c r="O197" s="84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229" t="s">
        <v>345</v>
      </c>
      <c r="AT197" s="229" t="s">
        <v>120</v>
      </c>
      <c r="AU197" s="229" t="s">
        <v>81</v>
      </c>
      <c r="AY197" s="15" t="s">
        <v>116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5" t="s">
        <v>81</v>
      </c>
      <c r="BK197" s="230">
        <f>ROUND(I197*H197,2)</f>
        <v>0</v>
      </c>
      <c r="BL197" s="15" t="s">
        <v>345</v>
      </c>
      <c r="BM197" s="229" t="s">
        <v>353</v>
      </c>
    </row>
    <row r="198" s="1" customFormat="1" ht="16.5" customHeight="1">
      <c r="B198" s="36"/>
      <c r="C198" s="218" t="s">
        <v>354</v>
      </c>
      <c r="D198" s="218" t="s">
        <v>120</v>
      </c>
      <c r="E198" s="219" t="s">
        <v>355</v>
      </c>
      <c r="F198" s="220" t="s">
        <v>356</v>
      </c>
      <c r="G198" s="221" t="s">
        <v>296</v>
      </c>
      <c r="H198" s="222">
        <v>1</v>
      </c>
      <c r="I198" s="223"/>
      <c r="J198" s="224">
        <f>ROUND(I198*H198,2)</f>
        <v>0</v>
      </c>
      <c r="K198" s="220" t="s">
        <v>1</v>
      </c>
      <c r="L198" s="41"/>
      <c r="M198" s="225" t="s">
        <v>1</v>
      </c>
      <c r="N198" s="226" t="s">
        <v>38</v>
      </c>
      <c r="O198" s="84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AR198" s="229" t="s">
        <v>345</v>
      </c>
      <c r="AT198" s="229" t="s">
        <v>120</v>
      </c>
      <c r="AU198" s="229" t="s">
        <v>81</v>
      </c>
      <c r="AY198" s="15" t="s">
        <v>116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5" t="s">
        <v>81</v>
      </c>
      <c r="BK198" s="230">
        <f>ROUND(I198*H198,2)</f>
        <v>0</v>
      </c>
      <c r="BL198" s="15" t="s">
        <v>345</v>
      </c>
      <c r="BM198" s="229" t="s">
        <v>357</v>
      </c>
    </row>
    <row r="199" s="1" customFormat="1" ht="16.5" customHeight="1">
      <c r="B199" s="36"/>
      <c r="C199" s="218" t="s">
        <v>358</v>
      </c>
      <c r="D199" s="218" t="s">
        <v>120</v>
      </c>
      <c r="E199" s="219" t="s">
        <v>359</v>
      </c>
      <c r="F199" s="220" t="s">
        <v>360</v>
      </c>
      <c r="G199" s="221" t="s">
        <v>296</v>
      </c>
      <c r="H199" s="222">
        <v>1</v>
      </c>
      <c r="I199" s="223"/>
      <c r="J199" s="224">
        <f>ROUND(I199*H199,2)</f>
        <v>0</v>
      </c>
      <c r="K199" s="220" t="s">
        <v>1</v>
      </c>
      <c r="L199" s="41"/>
      <c r="M199" s="263" t="s">
        <v>1</v>
      </c>
      <c r="N199" s="264" t="s">
        <v>38</v>
      </c>
      <c r="O199" s="265"/>
      <c r="P199" s="266">
        <f>O199*H199</f>
        <v>0</v>
      </c>
      <c r="Q199" s="266">
        <v>0</v>
      </c>
      <c r="R199" s="266">
        <f>Q199*H199</f>
        <v>0</v>
      </c>
      <c r="S199" s="266">
        <v>0</v>
      </c>
      <c r="T199" s="267">
        <f>S199*H199</f>
        <v>0</v>
      </c>
      <c r="AR199" s="229" t="s">
        <v>345</v>
      </c>
      <c r="AT199" s="229" t="s">
        <v>120</v>
      </c>
      <c r="AU199" s="229" t="s">
        <v>81</v>
      </c>
      <c r="AY199" s="15" t="s">
        <v>116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81</v>
      </c>
      <c r="BK199" s="230">
        <f>ROUND(I199*H199,2)</f>
        <v>0</v>
      </c>
      <c r="BL199" s="15" t="s">
        <v>345</v>
      </c>
      <c r="BM199" s="229" t="s">
        <v>361</v>
      </c>
    </row>
    <row r="200" s="1" customFormat="1" ht="6.96" customHeight="1">
      <c r="B200" s="59"/>
      <c r="C200" s="60"/>
      <c r="D200" s="60"/>
      <c r="E200" s="60"/>
      <c r="F200" s="60"/>
      <c r="G200" s="60"/>
      <c r="H200" s="60"/>
      <c r="I200" s="167"/>
      <c r="J200" s="60"/>
      <c r="K200" s="60"/>
      <c r="L200" s="41"/>
    </row>
  </sheetData>
  <sheetProtection sheet="1" autoFilter="0" formatColumns="0" formatRows="0" objects="1" scenarios="1" spinCount="100000" saltValue="TinrJduXOvwZoaymcKvxGJQ5ArQdRkj50FbAtlC/n1xE9xq8L5EQqGIZT3YuqSxsatUJNMsYXGpWu4LA1NFzYw==" hashValue="9NF9rl4zUPqfxNwTPV/QDbWUmjixv0HoCcwzwq/wFANddAQCFqzu1XIzOHpJI68WufRwBmtRH4oRBy1XnLQ4zA==" algorithmName="SHA-512" password="CC35"/>
  <autoFilter ref="C124:K19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Ryngl</dc:creator>
  <cp:lastModifiedBy>Tomáš Ryngl</cp:lastModifiedBy>
  <dcterms:created xsi:type="dcterms:W3CDTF">2020-07-22T12:20:56Z</dcterms:created>
  <dcterms:modified xsi:type="dcterms:W3CDTF">2020-07-22T12:20:59Z</dcterms:modified>
</cp:coreProperties>
</file>